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sm\Desktop\n\MLAJSE_SELEKCIJE\TURNIRJI\"/>
    </mc:Choice>
  </mc:AlternateContent>
  <bookViews>
    <workbookView xWindow="0" yWindow="0" windowWidth="19200" windowHeight="11595" firstSheet="5" activeTab="10"/>
  </bookViews>
  <sheets>
    <sheet name="Skupina_U7" sheetId="1" r:id="rId1"/>
    <sheet name="Rezultat_U7" sheetId="8" r:id="rId2"/>
    <sheet name="Skupina_U9" sheetId="5" r:id="rId3"/>
    <sheet name="Rezultat_U9" sheetId="9" r:id="rId4"/>
    <sheet name="Skupina_U11" sheetId="3" r:id="rId5"/>
    <sheet name="Rezultat_U11" sheetId="10" r:id="rId6"/>
    <sheet name="List1" sheetId="13" r:id="rId7"/>
    <sheet name="Skupina_U13" sheetId="7" r:id="rId8"/>
    <sheet name="Rezultat_U13" sheetId="11" r:id="rId9"/>
    <sheet name="Skupina_U15" sheetId="12" r:id="rId10"/>
    <sheet name="Rezultat_U15" sheetId="4" r:id="rId11"/>
  </sheets>
  <definedNames>
    <definedName name="_xlnm._FilterDatabase" localSheetId="8" hidden="1">Rezultat_U13!$P$3:$V$9</definedName>
    <definedName name="_xlnm._FilterDatabase" localSheetId="10" hidden="1">Rezultat_U15!$P$3:$V$8</definedName>
    <definedName name="_xlnm._FilterDatabase" localSheetId="3" hidden="1">Rezultat_U9!$P$11:$V$15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9" l="1"/>
  <c r="G18" i="9"/>
  <c r="H18" i="9"/>
  <c r="G9" i="9"/>
  <c r="H9" i="9"/>
  <c r="G34" i="11"/>
  <c r="G24" i="11"/>
  <c r="H24" i="11"/>
  <c r="G38" i="7" l="1"/>
  <c r="G37" i="7"/>
  <c r="H17" i="4" l="1"/>
  <c r="G17" i="4"/>
  <c r="L17" i="4" s="1"/>
  <c r="H16" i="4"/>
  <c r="G16" i="4"/>
  <c r="L16" i="4" s="1"/>
  <c r="H15" i="4"/>
  <c r="L15" i="4" s="1"/>
  <c r="G15" i="4"/>
  <c r="M15" i="4" s="1"/>
  <c r="H14" i="4"/>
  <c r="L14" i="4" s="1"/>
  <c r="G14" i="4"/>
  <c r="M14" i="4" s="1"/>
  <c r="H13" i="4"/>
  <c r="G13" i="4"/>
  <c r="M13" i="4" s="1"/>
  <c r="H12" i="4"/>
  <c r="G12" i="4"/>
  <c r="M12" i="4" s="1"/>
  <c r="H11" i="4"/>
  <c r="G11" i="4"/>
  <c r="L11" i="4" s="1"/>
  <c r="H10" i="4"/>
  <c r="G10" i="4"/>
  <c r="L10" i="4" s="1"/>
  <c r="H9" i="4"/>
  <c r="L9" i="4" s="1"/>
  <c r="G9" i="4"/>
  <c r="M9" i="4" s="1"/>
  <c r="H8" i="4"/>
  <c r="L8" i="4" s="1"/>
  <c r="G8" i="4"/>
  <c r="M8" i="4" s="1"/>
  <c r="H7" i="4"/>
  <c r="G7" i="4"/>
  <c r="L7" i="4" s="1"/>
  <c r="H6" i="4"/>
  <c r="G6" i="4"/>
  <c r="H5" i="4"/>
  <c r="G5" i="4"/>
  <c r="H4" i="4"/>
  <c r="G4" i="4"/>
  <c r="H3" i="4"/>
  <c r="G3" i="4"/>
  <c r="M3" i="4" s="1"/>
  <c r="P4" i="12"/>
  <c r="P5" i="12" s="1"/>
  <c r="P6" i="12" s="1"/>
  <c r="P7" i="12" s="1"/>
  <c r="P8" i="12" s="1"/>
  <c r="P9" i="12" s="1"/>
  <c r="P10" i="12" s="1"/>
  <c r="P11" i="12" s="1"/>
  <c r="P12" i="12" s="1"/>
  <c r="P13" i="12" s="1"/>
  <c r="P14" i="12" s="1"/>
  <c r="P15" i="12" s="1"/>
  <c r="P16" i="12" s="1"/>
  <c r="P17" i="12" s="1"/>
  <c r="P20" i="12" s="1"/>
  <c r="P21" i="12" s="1"/>
  <c r="P22" i="12" s="1"/>
  <c r="P25" i="12" s="1"/>
  <c r="P26" i="12" s="1"/>
  <c r="P27" i="12" s="1"/>
  <c r="G18" i="11"/>
  <c r="J18" i="11" s="1"/>
  <c r="H18" i="11"/>
  <c r="I18" i="11"/>
  <c r="K18" i="11"/>
  <c r="M18" i="11"/>
  <c r="G19" i="11"/>
  <c r="J19" i="11" s="1"/>
  <c r="H19" i="11"/>
  <c r="I19" i="11"/>
  <c r="K19" i="11"/>
  <c r="M19" i="11"/>
  <c r="G20" i="11"/>
  <c r="J20" i="11" s="1"/>
  <c r="H20" i="11"/>
  <c r="I20" i="11"/>
  <c r="K20" i="11"/>
  <c r="M20" i="11"/>
  <c r="G21" i="11"/>
  <c r="H21" i="11"/>
  <c r="I21" i="11" s="1"/>
  <c r="J21" i="11"/>
  <c r="L21" i="11"/>
  <c r="G22" i="11"/>
  <c r="L22" i="11" s="1"/>
  <c r="H22" i="11"/>
  <c r="J22" i="11"/>
  <c r="G23" i="11"/>
  <c r="H23" i="11"/>
  <c r="I23" i="11" s="1"/>
  <c r="H17" i="11"/>
  <c r="L17" i="11" s="1"/>
  <c r="G17" i="11"/>
  <c r="M17" i="11" s="1"/>
  <c r="H16" i="11"/>
  <c r="L16" i="11" s="1"/>
  <c r="G16" i="11"/>
  <c r="M16" i="11" s="1"/>
  <c r="H15" i="11"/>
  <c r="G15" i="11"/>
  <c r="M15" i="11" s="1"/>
  <c r="H14" i="11"/>
  <c r="G14" i="11"/>
  <c r="L14" i="11" s="1"/>
  <c r="H13" i="11"/>
  <c r="G13" i="11"/>
  <c r="M13" i="11" s="1"/>
  <c r="H12" i="11"/>
  <c r="L12" i="11" s="1"/>
  <c r="G12" i="11"/>
  <c r="M12" i="11" s="1"/>
  <c r="H11" i="11"/>
  <c r="G11" i="11"/>
  <c r="L11" i="11" s="1"/>
  <c r="H10" i="11"/>
  <c r="L10" i="11" s="1"/>
  <c r="G10" i="11"/>
  <c r="M10" i="11" s="1"/>
  <c r="H9" i="11"/>
  <c r="G9" i="11"/>
  <c r="L9" i="11" s="1"/>
  <c r="H8" i="11"/>
  <c r="G8" i="11"/>
  <c r="L8" i="11" s="1"/>
  <c r="H7" i="11"/>
  <c r="G7" i="11"/>
  <c r="L7" i="11" s="1"/>
  <c r="H6" i="11"/>
  <c r="G6" i="11"/>
  <c r="H5" i="11"/>
  <c r="G5" i="11"/>
  <c r="H4" i="11"/>
  <c r="G4" i="11"/>
  <c r="H3" i="11"/>
  <c r="G3" i="11"/>
  <c r="H17" i="10"/>
  <c r="G17" i="10"/>
  <c r="M17" i="10" s="1"/>
  <c r="H16" i="10"/>
  <c r="G16" i="10"/>
  <c r="L16" i="10" s="1"/>
  <c r="H15" i="10"/>
  <c r="G15" i="10"/>
  <c r="M15" i="10" s="1"/>
  <c r="H14" i="10"/>
  <c r="G14" i="10"/>
  <c r="L14" i="10" s="1"/>
  <c r="H13" i="10"/>
  <c r="G13" i="10"/>
  <c r="M13" i="10" s="1"/>
  <c r="H12" i="10"/>
  <c r="G12" i="10"/>
  <c r="L12" i="10" s="1"/>
  <c r="H11" i="10"/>
  <c r="L11" i="10" s="1"/>
  <c r="G11" i="10"/>
  <c r="H10" i="10"/>
  <c r="G10" i="10"/>
  <c r="H9" i="10"/>
  <c r="G9" i="10"/>
  <c r="M9" i="10" s="1"/>
  <c r="H8" i="10"/>
  <c r="G8" i="10"/>
  <c r="H7" i="10"/>
  <c r="G7" i="10"/>
  <c r="M7" i="10" s="1"/>
  <c r="H6" i="10"/>
  <c r="G6" i="10"/>
  <c r="H5" i="10"/>
  <c r="G5" i="10"/>
  <c r="H4" i="10"/>
  <c r="G4" i="10"/>
  <c r="H3" i="10"/>
  <c r="G3" i="10"/>
  <c r="M3" i="10" s="1"/>
  <c r="H17" i="9"/>
  <c r="G17" i="9"/>
  <c r="H16" i="9"/>
  <c r="G16" i="9"/>
  <c r="L16" i="9" s="1"/>
  <c r="H15" i="9"/>
  <c r="G15" i="9"/>
  <c r="H14" i="9"/>
  <c r="G14" i="9"/>
  <c r="L14" i="9" s="1"/>
  <c r="H13" i="9"/>
  <c r="G13" i="9"/>
  <c r="M13" i="9" s="1"/>
  <c r="H12" i="9"/>
  <c r="G12" i="9"/>
  <c r="L12" i="9" s="1"/>
  <c r="H8" i="9"/>
  <c r="G8" i="9"/>
  <c r="M8" i="9" s="1"/>
  <c r="H7" i="9"/>
  <c r="G7" i="9"/>
  <c r="L7" i="9" s="1"/>
  <c r="H6" i="9"/>
  <c r="G6" i="9"/>
  <c r="M6" i="9" s="1"/>
  <c r="H5" i="9"/>
  <c r="G5" i="9"/>
  <c r="L5" i="9" s="1"/>
  <c r="H4" i="9"/>
  <c r="G4" i="9"/>
  <c r="M4" i="9" s="1"/>
  <c r="H3" i="9"/>
  <c r="G3" i="9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3" i="8"/>
  <c r="G4" i="8"/>
  <c r="G5" i="8"/>
  <c r="G6" i="8"/>
  <c r="G7" i="8"/>
  <c r="G8" i="8"/>
  <c r="G9" i="8"/>
  <c r="G10" i="8"/>
  <c r="G11" i="8"/>
  <c r="G12" i="8"/>
  <c r="G13" i="8"/>
  <c r="G14" i="8"/>
  <c r="G15" i="8"/>
  <c r="M15" i="8" s="1"/>
  <c r="G16" i="8"/>
  <c r="G17" i="8"/>
  <c r="G3" i="8"/>
  <c r="L15" i="10" l="1"/>
  <c r="L17" i="10"/>
  <c r="L13" i="10"/>
  <c r="L10" i="10"/>
  <c r="L9" i="10"/>
  <c r="L8" i="10"/>
  <c r="L7" i="10"/>
  <c r="L6" i="10"/>
  <c r="M5" i="10"/>
  <c r="M17" i="8"/>
  <c r="M13" i="8"/>
  <c r="M11" i="8"/>
  <c r="M9" i="8"/>
  <c r="M7" i="8"/>
  <c r="M5" i="8"/>
  <c r="I16" i="4"/>
  <c r="K16" i="4"/>
  <c r="M16" i="4"/>
  <c r="J16" i="4"/>
  <c r="J15" i="4"/>
  <c r="I15" i="4"/>
  <c r="K15" i="4"/>
  <c r="I17" i="4"/>
  <c r="K17" i="4"/>
  <c r="M17" i="4"/>
  <c r="J17" i="4"/>
  <c r="L13" i="4"/>
  <c r="J13" i="4"/>
  <c r="I13" i="4"/>
  <c r="K13" i="4"/>
  <c r="L12" i="4"/>
  <c r="J12" i="4"/>
  <c r="I12" i="4"/>
  <c r="K12" i="4"/>
  <c r="J14" i="4"/>
  <c r="I14" i="4"/>
  <c r="K14" i="4"/>
  <c r="R4" i="4" s="1"/>
  <c r="I11" i="4"/>
  <c r="K11" i="4"/>
  <c r="M11" i="4"/>
  <c r="J11" i="4"/>
  <c r="I10" i="4"/>
  <c r="K10" i="4"/>
  <c r="M10" i="4"/>
  <c r="J10" i="4"/>
  <c r="J9" i="4"/>
  <c r="I9" i="4"/>
  <c r="K9" i="4"/>
  <c r="J8" i="4"/>
  <c r="I8" i="4"/>
  <c r="K8" i="4"/>
  <c r="L6" i="4"/>
  <c r="I7" i="4"/>
  <c r="K7" i="4"/>
  <c r="M7" i="4"/>
  <c r="J7" i="4"/>
  <c r="U4" i="4"/>
  <c r="L3" i="9"/>
  <c r="M17" i="9"/>
  <c r="M15" i="9"/>
  <c r="K23" i="11"/>
  <c r="M23" i="11"/>
  <c r="J23" i="11"/>
  <c r="L23" i="11"/>
  <c r="S8" i="11" s="1"/>
  <c r="I22" i="11"/>
  <c r="M22" i="11"/>
  <c r="K22" i="11"/>
  <c r="M21" i="11"/>
  <c r="K21" i="11"/>
  <c r="L20" i="11"/>
  <c r="L19" i="11"/>
  <c r="L18" i="11"/>
  <c r="J17" i="11"/>
  <c r="I17" i="11"/>
  <c r="K17" i="11"/>
  <c r="J16" i="11"/>
  <c r="I16" i="11"/>
  <c r="K16" i="11"/>
  <c r="J15" i="11"/>
  <c r="L15" i="11"/>
  <c r="I15" i="11"/>
  <c r="K15" i="11"/>
  <c r="I14" i="11"/>
  <c r="K14" i="11"/>
  <c r="M14" i="11"/>
  <c r="J14" i="11"/>
  <c r="J13" i="11"/>
  <c r="L13" i="11"/>
  <c r="I13" i="11"/>
  <c r="K13" i="11"/>
  <c r="J12" i="11"/>
  <c r="I12" i="11"/>
  <c r="K12" i="11"/>
  <c r="I11" i="11"/>
  <c r="K11" i="11"/>
  <c r="M11" i="11"/>
  <c r="J11" i="11"/>
  <c r="J10" i="11"/>
  <c r="I10" i="11"/>
  <c r="K10" i="11"/>
  <c r="I9" i="11"/>
  <c r="K9" i="11"/>
  <c r="M9" i="11"/>
  <c r="J9" i="11"/>
  <c r="I8" i="11"/>
  <c r="K8" i="11"/>
  <c r="R8" i="11" s="1"/>
  <c r="M8" i="11"/>
  <c r="U8" i="11"/>
  <c r="J8" i="11"/>
  <c r="M6" i="11"/>
  <c r="U3" i="4"/>
  <c r="U5" i="4"/>
  <c r="I6" i="4"/>
  <c r="K6" i="4"/>
  <c r="M6" i="4"/>
  <c r="U8" i="4"/>
  <c r="J6" i="4"/>
  <c r="J5" i="4"/>
  <c r="L5" i="4"/>
  <c r="I5" i="4"/>
  <c r="Q5" i="4" s="1"/>
  <c r="V5" i="4" s="1"/>
  <c r="K5" i="4"/>
  <c r="M5" i="4"/>
  <c r="I4" i="4"/>
  <c r="K4" i="4"/>
  <c r="M4" i="4"/>
  <c r="U6" i="4"/>
  <c r="J4" i="4"/>
  <c r="L4" i="4"/>
  <c r="T7" i="4"/>
  <c r="J3" i="4"/>
  <c r="L3" i="4"/>
  <c r="U7" i="4"/>
  <c r="I3" i="4"/>
  <c r="Q7" i="4" s="1"/>
  <c r="K3" i="4"/>
  <c r="L6" i="11"/>
  <c r="U6" i="11"/>
  <c r="I7" i="11"/>
  <c r="K7" i="11"/>
  <c r="M7" i="11"/>
  <c r="U3" i="11"/>
  <c r="U7" i="11"/>
  <c r="J7" i="11"/>
  <c r="J6" i="11"/>
  <c r="U5" i="11"/>
  <c r="U4" i="11"/>
  <c r="I6" i="11"/>
  <c r="K6" i="11"/>
  <c r="I5" i="11"/>
  <c r="Q6" i="11" s="1"/>
  <c r="K5" i="11"/>
  <c r="M5" i="11"/>
  <c r="J5" i="11"/>
  <c r="L5" i="11"/>
  <c r="I4" i="11"/>
  <c r="K4" i="11"/>
  <c r="M4" i="11"/>
  <c r="U9" i="11"/>
  <c r="J4" i="11"/>
  <c r="L4" i="11"/>
  <c r="J3" i="11"/>
  <c r="L3" i="11"/>
  <c r="I3" i="11"/>
  <c r="Q5" i="11" s="1"/>
  <c r="K3" i="11"/>
  <c r="M3" i="11"/>
  <c r="U6" i="10"/>
  <c r="U4" i="10"/>
  <c r="U5" i="10"/>
  <c r="U8" i="10"/>
  <c r="J5" i="10"/>
  <c r="L5" i="10"/>
  <c r="S8" i="10" s="1"/>
  <c r="I6" i="10"/>
  <c r="K6" i="10"/>
  <c r="M6" i="10"/>
  <c r="J7" i="10"/>
  <c r="I8" i="10"/>
  <c r="K8" i="10"/>
  <c r="M8" i="10"/>
  <c r="J9" i="10"/>
  <c r="I10" i="10"/>
  <c r="K10" i="10"/>
  <c r="M10" i="10"/>
  <c r="J11" i="10"/>
  <c r="I12" i="10"/>
  <c r="K12" i="10"/>
  <c r="M12" i="10"/>
  <c r="J13" i="10"/>
  <c r="I14" i="10"/>
  <c r="K14" i="10"/>
  <c r="M14" i="10"/>
  <c r="J15" i="10"/>
  <c r="I16" i="10"/>
  <c r="K16" i="10"/>
  <c r="M16" i="10"/>
  <c r="T7" i="10" s="1"/>
  <c r="J17" i="10"/>
  <c r="I5" i="10"/>
  <c r="K5" i="10"/>
  <c r="J6" i="10"/>
  <c r="I7" i="10"/>
  <c r="K7" i="10"/>
  <c r="J8" i="10"/>
  <c r="I9" i="10"/>
  <c r="K9" i="10"/>
  <c r="J10" i="10"/>
  <c r="I11" i="10"/>
  <c r="K11" i="10"/>
  <c r="M11" i="10"/>
  <c r="J12" i="10"/>
  <c r="I13" i="10"/>
  <c r="K13" i="10"/>
  <c r="J14" i="10"/>
  <c r="I15" i="10"/>
  <c r="K15" i="10"/>
  <c r="J16" i="10"/>
  <c r="I17" i="10"/>
  <c r="K17" i="10"/>
  <c r="L4" i="10"/>
  <c r="S5" i="10" s="1"/>
  <c r="I4" i="10"/>
  <c r="Q3" i="10" s="1"/>
  <c r="K4" i="10"/>
  <c r="M4" i="10"/>
  <c r="U3" i="10"/>
  <c r="J4" i="10"/>
  <c r="Q5" i="10" s="1"/>
  <c r="V5" i="10" s="1"/>
  <c r="R4" i="10"/>
  <c r="J3" i="10"/>
  <c r="L3" i="10"/>
  <c r="U7" i="10"/>
  <c r="I3" i="10"/>
  <c r="K3" i="10"/>
  <c r="U15" i="9"/>
  <c r="U14" i="9"/>
  <c r="U13" i="9"/>
  <c r="S12" i="9"/>
  <c r="U12" i="9"/>
  <c r="R6" i="9"/>
  <c r="U6" i="9"/>
  <c r="U4" i="9"/>
  <c r="S3" i="9"/>
  <c r="U3" i="9"/>
  <c r="U5" i="9"/>
  <c r="I12" i="9"/>
  <c r="K12" i="9"/>
  <c r="M12" i="9"/>
  <c r="J13" i="9"/>
  <c r="L13" i="9"/>
  <c r="I14" i="9"/>
  <c r="K14" i="9"/>
  <c r="M14" i="9"/>
  <c r="J15" i="9"/>
  <c r="L15" i="9"/>
  <c r="I16" i="9"/>
  <c r="K16" i="9"/>
  <c r="M16" i="9"/>
  <c r="T13" i="9" s="1"/>
  <c r="J17" i="9"/>
  <c r="L17" i="9"/>
  <c r="J12" i="9"/>
  <c r="I13" i="9"/>
  <c r="K13" i="9"/>
  <c r="J14" i="9"/>
  <c r="I15" i="9"/>
  <c r="K15" i="9"/>
  <c r="J16" i="9"/>
  <c r="I17" i="9"/>
  <c r="K17" i="9"/>
  <c r="L6" i="9"/>
  <c r="L8" i="9"/>
  <c r="L4" i="9"/>
  <c r="J4" i="9"/>
  <c r="I5" i="9"/>
  <c r="K5" i="9"/>
  <c r="M5" i="9"/>
  <c r="J6" i="9"/>
  <c r="I7" i="9"/>
  <c r="K7" i="9"/>
  <c r="M7" i="9"/>
  <c r="J8" i="9"/>
  <c r="I4" i="9"/>
  <c r="K4" i="9"/>
  <c r="J5" i="9"/>
  <c r="I6" i="9"/>
  <c r="K6" i="9"/>
  <c r="J7" i="9"/>
  <c r="Q4" i="9" s="1"/>
  <c r="I8" i="9"/>
  <c r="K8" i="9"/>
  <c r="I3" i="9"/>
  <c r="K3" i="9"/>
  <c r="M3" i="9"/>
  <c r="J3" i="9"/>
  <c r="U24" i="8"/>
  <c r="U25" i="8"/>
  <c r="U3" i="8"/>
  <c r="U6" i="8"/>
  <c r="U5" i="8"/>
  <c r="U8" i="8"/>
  <c r="U21" i="8"/>
  <c r="U20" i="8"/>
  <c r="J33" i="8"/>
  <c r="J31" i="8"/>
  <c r="J29" i="8"/>
  <c r="J27" i="8"/>
  <c r="J25" i="8"/>
  <c r="J23" i="8"/>
  <c r="J21" i="8"/>
  <c r="J34" i="8"/>
  <c r="J32" i="8"/>
  <c r="J30" i="8"/>
  <c r="J28" i="8"/>
  <c r="J26" i="8"/>
  <c r="J24" i="8"/>
  <c r="J22" i="8"/>
  <c r="J20" i="8"/>
  <c r="U22" i="8"/>
  <c r="U23" i="8"/>
  <c r="U7" i="8"/>
  <c r="U4" i="8"/>
  <c r="I34" i="8"/>
  <c r="I32" i="8"/>
  <c r="I30" i="8"/>
  <c r="I28" i="8"/>
  <c r="I26" i="8"/>
  <c r="I24" i="8"/>
  <c r="I22" i="8"/>
  <c r="I20" i="8"/>
  <c r="L34" i="8"/>
  <c r="M34" i="8"/>
  <c r="K34" i="8"/>
  <c r="M33" i="8"/>
  <c r="K33" i="8"/>
  <c r="I33" i="8"/>
  <c r="L32" i="8"/>
  <c r="M31" i="8"/>
  <c r="K31" i="8"/>
  <c r="I31" i="8"/>
  <c r="L30" i="8"/>
  <c r="M29" i="8"/>
  <c r="K29" i="8"/>
  <c r="I29" i="8"/>
  <c r="L28" i="8"/>
  <c r="M27" i="8"/>
  <c r="K27" i="8"/>
  <c r="I27" i="8"/>
  <c r="L26" i="8"/>
  <c r="M25" i="8"/>
  <c r="K25" i="8"/>
  <c r="I25" i="8"/>
  <c r="L24" i="8"/>
  <c r="M23" i="8"/>
  <c r="K23" i="8"/>
  <c r="I23" i="8"/>
  <c r="L22" i="8"/>
  <c r="M21" i="8"/>
  <c r="K21" i="8"/>
  <c r="I21" i="8"/>
  <c r="L20" i="8"/>
  <c r="L33" i="8"/>
  <c r="M32" i="8"/>
  <c r="K32" i="8"/>
  <c r="L31" i="8"/>
  <c r="M30" i="8"/>
  <c r="K30" i="8"/>
  <c r="L29" i="8"/>
  <c r="M28" i="8"/>
  <c r="K28" i="8"/>
  <c r="L27" i="8"/>
  <c r="M26" i="8"/>
  <c r="K26" i="8"/>
  <c r="L25" i="8"/>
  <c r="M24" i="8"/>
  <c r="K24" i="8"/>
  <c r="L23" i="8"/>
  <c r="M22" i="8"/>
  <c r="K22" i="8"/>
  <c r="L21" i="8"/>
  <c r="M20" i="8"/>
  <c r="K20" i="8"/>
  <c r="M16" i="8"/>
  <c r="M14" i="8"/>
  <c r="M12" i="8"/>
  <c r="M10" i="8"/>
  <c r="M8" i="8"/>
  <c r="M6" i="8"/>
  <c r="M4" i="8"/>
  <c r="J16" i="8"/>
  <c r="J14" i="8"/>
  <c r="J12" i="8"/>
  <c r="J10" i="8"/>
  <c r="J8" i="8"/>
  <c r="J6" i="8"/>
  <c r="J4" i="8"/>
  <c r="I16" i="8"/>
  <c r="I14" i="8"/>
  <c r="I12" i="8"/>
  <c r="I10" i="8"/>
  <c r="I8" i="8"/>
  <c r="I6" i="8"/>
  <c r="I4" i="8"/>
  <c r="K16" i="8"/>
  <c r="K14" i="8"/>
  <c r="K12" i="8"/>
  <c r="R6" i="8" s="1"/>
  <c r="K10" i="8"/>
  <c r="K8" i="8"/>
  <c r="K6" i="8"/>
  <c r="K4" i="8"/>
  <c r="L16" i="8"/>
  <c r="L14" i="8"/>
  <c r="L12" i="8"/>
  <c r="L10" i="8"/>
  <c r="L8" i="8"/>
  <c r="L6" i="8"/>
  <c r="L4" i="8"/>
  <c r="J17" i="8"/>
  <c r="J15" i="8"/>
  <c r="J13" i="8"/>
  <c r="J11" i="8"/>
  <c r="J9" i="8"/>
  <c r="J7" i="8"/>
  <c r="J5" i="8"/>
  <c r="I17" i="8"/>
  <c r="I15" i="8"/>
  <c r="I13" i="8"/>
  <c r="I11" i="8"/>
  <c r="I9" i="8"/>
  <c r="I7" i="8"/>
  <c r="I5" i="8"/>
  <c r="K17" i="8"/>
  <c r="K15" i="8"/>
  <c r="K13" i="8"/>
  <c r="K11" i="8"/>
  <c r="K9" i="8"/>
  <c r="K7" i="8"/>
  <c r="K5" i="8"/>
  <c r="L17" i="8"/>
  <c r="L15" i="8"/>
  <c r="L13" i="8"/>
  <c r="L11" i="8"/>
  <c r="L9" i="8"/>
  <c r="L7" i="8"/>
  <c r="L5" i="8"/>
  <c r="L3" i="8"/>
  <c r="J3" i="8"/>
  <c r="K3" i="8"/>
  <c r="M3" i="8"/>
  <c r="I3" i="8"/>
  <c r="G14" i="7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6" i="7" s="1"/>
  <c r="G41" i="7" s="1"/>
  <c r="G42" i="7" s="1"/>
  <c r="G43" i="7" s="1"/>
  <c r="T6" i="10" l="1"/>
  <c r="Q7" i="10"/>
  <c r="V7" i="10" s="1"/>
  <c r="Q6" i="10"/>
  <c r="V6" i="10" s="1"/>
  <c r="T21" i="8"/>
  <c r="S21" i="8"/>
  <c r="T3" i="8"/>
  <c r="R24" i="8"/>
  <c r="Q6" i="4"/>
  <c r="Q3" i="4"/>
  <c r="V3" i="4" s="1"/>
  <c r="Q4" i="4"/>
  <c r="V4" i="4" s="1"/>
  <c r="Q5" i="9"/>
  <c r="V5" i="9" s="1"/>
  <c r="T5" i="9"/>
  <c r="Q12" i="9"/>
  <c r="Q15" i="9"/>
  <c r="V15" i="9" s="1"/>
  <c r="Q3" i="11"/>
  <c r="T8" i="11"/>
  <c r="Q8" i="11"/>
  <c r="V8" i="11" s="1"/>
  <c r="Q9" i="11"/>
  <c r="V7" i="4"/>
  <c r="Q8" i="4"/>
  <c r="V8" i="4" s="1"/>
  <c r="R8" i="4"/>
  <c r="T5" i="4"/>
  <c r="T8" i="4"/>
  <c r="R5" i="4"/>
  <c r="S5" i="4"/>
  <c r="S8" i="4"/>
  <c r="S3" i="4"/>
  <c r="S6" i="4"/>
  <c r="T6" i="4"/>
  <c r="R3" i="4"/>
  <c r="V6" i="4"/>
  <c r="R6" i="4"/>
  <c r="T3" i="4"/>
  <c r="S4" i="4"/>
  <c r="S7" i="4"/>
  <c r="R7" i="4"/>
  <c r="T4" i="4"/>
  <c r="V6" i="11"/>
  <c r="V3" i="11"/>
  <c r="Q7" i="11"/>
  <c r="V7" i="11" s="1"/>
  <c r="V5" i="11"/>
  <c r="V9" i="11"/>
  <c r="Q4" i="11"/>
  <c r="V4" i="11" s="1"/>
  <c r="T7" i="11"/>
  <c r="R6" i="11"/>
  <c r="S7" i="11"/>
  <c r="S6" i="11"/>
  <c r="T6" i="11"/>
  <c r="R7" i="11"/>
  <c r="T4" i="11"/>
  <c r="R9" i="11"/>
  <c r="S4" i="11"/>
  <c r="S9" i="11"/>
  <c r="T9" i="11"/>
  <c r="R4" i="11"/>
  <c r="T3" i="11"/>
  <c r="R5" i="11"/>
  <c r="S5" i="11"/>
  <c r="S3" i="11"/>
  <c r="R3" i="11"/>
  <c r="T5" i="11"/>
  <c r="T8" i="10"/>
  <c r="S3" i="10"/>
  <c r="R8" i="10"/>
  <c r="Q4" i="10"/>
  <c r="V4" i="10" s="1"/>
  <c r="R6" i="10"/>
  <c r="Q8" i="10"/>
  <c r="V8" i="10" s="1"/>
  <c r="S6" i="10"/>
  <c r="R3" i="10"/>
  <c r="T5" i="10"/>
  <c r="T3" i="10"/>
  <c r="R5" i="10"/>
  <c r="V3" i="10"/>
  <c r="S4" i="10"/>
  <c r="S7" i="10"/>
  <c r="R7" i="10"/>
  <c r="T4" i="10"/>
  <c r="S15" i="9"/>
  <c r="R14" i="9"/>
  <c r="Q13" i="9"/>
  <c r="V13" i="9" s="1"/>
  <c r="Q14" i="9"/>
  <c r="V14" i="9" s="1"/>
  <c r="R13" i="9"/>
  <c r="T14" i="9"/>
  <c r="S14" i="9"/>
  <c r="S13" i="9"/>
  <c r="R12" i="9"/>
  <c r="T15" i="9"/>
  <c r="T12" i="9"/>
  <c r="R15" i="9"/>
  <c r="V12" i="9"/>
  <c r="S4" i="9"/>
  <c r="Q3" i="9"/>
  <c r="V3" i="9" s="1"/>
  <c r="V4" i="9"/>
  <c r="Q6" i="9"/>
  <c r="V6" i="9" s="1"/>
  <c r="R3" i="9"/>
  <c r="T4" i="9"/>
  <c r="T3" i="9"/>
  <c r="R4" i="9"/>
  <c r="T6" i="9"/>
  <c r="R5" i="9"/>
  <c r="S6" i="9"/>
  <c r="S5" i="9"/>
  <c r="Q25" i="8"/>
  <c r="V25" i="8" s="1"/>
  <c r="T4" i="8"/>
  <c r="Q3" i="8"/>
  <c r="V3" i="8" s="1"/>
  <c r="S3" i="8"/>
  <c r="R4" i="8"/>
  <c r="R7" i="8"/>
  <c r="R23" i="8"/>
  <c r="T25" i="8"/>
  <c r="T24" i="8"/>
  <c r="Q23" i="8"/>
  <c r="V23" i="8" s="1"/>
  <c r="T23" i="8"/>
  <c r="T22" i="8"/>
  <c r="Q20" i="8"/>
  <c r="V20" i="8" s="1"/>
  <c r="T20" i="8"/>
  <c r="Q21" i="8"/>
  <c r="V21" i="8" s="1"/>
  <c r="S5" i="8"/>
  <c r="Q5" i="8"/>
  <c r="V5" i="8" s="1"/>
  <c r="T5" i="8"/>
  <c r="T8" i="8"/>
  <c r="T6" i="8"/>
  <c r="R3" i="8"/>
  <c r="T7" i="8"/>
  <c r="Q22" i="8"/>
  <c r="V22" i="8" s="1"/>
  <c r="Q24" i="8"/>
  <c r="V24" i="8" s="1"/>
  <c r="S20" i="8"/>
  <c r="S24" i="8"/>
  <c r="R22" i="8"/>
  <c r="R20" i="8"/>
  <c r="R21" i="8"/>
  <c r="S23" i="8"/>
  <c r="S25" i="8"/>
  <c r="S22" i="8"/>
  <c r="R25" i="8"/>
  <c r="R8" i="8"/>
  <c r="S4" i="8"/>
  <c r="S7" i="8"/>
  <c r="Q4" i="8"/>
  <c r="V4" i="8" s="1"/>
  <c r="Q7" i="8"/>
  <c r="V7" i="8" s="1"/>
  <c r="S8" i="8"/>
  <c r="S6" i="8"/>
  <c r="R5" i="8"/>
  <c r="Q8" i="8"/>
  <c r="V8" i="8" s="1"/>
  <c r="Q6" i="8"/>
  <c r="V6" i="8" s="1"/>
  <c r="N20" i="5"/>
  <c r="N21" i="5" s="1"/>
  <c r="N22" i="5" s="1"/>
  <c r="N23" i="5" s="1"/>
  <c r="N12" i="5"/>
  <c r="N4" i="5" s="1"/>
  <c r="N13" i="5" s="1"/>
  <c r="N5" i="5" s="1"/>
  <c r="N14" i="5" s="1"/>
  <c r="N6" i="5" s="1"/>
  <c r="N15" i="5" s="1"/>
  <c r="N7" i="5" s="1"/>
  <c r="N16" i="5" s="1"/>
  <c r="N8" i="5" s="1"/>
  <c r="N17" i="5" s="1"/>
  <c r="N26" i="5" l="1"/>
  <c r="N27" i="5" s="1"/>
  <c r="N30" i="5" s="1"/>
  <c r="N31" i="5" s="1"/>
  <c r="Q20" i="1" l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4" i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P4" i="3" l="1"/>
  <c r="P5" i="3" s="1"/>
  <c r="P6" i="3" s="1"/>
  <c r="P7" i="3" s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20" i="3" s="1"/>
  <c r="P21" i="3" s="1"/>
  <c r="P22" i="3" s="1"/>
  <c r="P25" i="3" s="1"/>
  <c r="P26" i="3" s="1"/>
  <c r="P27" i="3" s="1"/>
  <c r="Q37" i="1"/>
  <c r="Q38" i="1" s="1"/>
  <c r="Q39" i="1" s="1"/>
  <c r="Q42" i="1" s="1"/>
  <c r="Q43" i="1" s="1"/>
  <c r="Q46" i="1" s="1"/>
  <c r="Q47" i="1" s="1"/>
</calcChain>
</file>

<file path=xl/comments1.xml><?xml version="1.0" encoding="utf-8"?>
<comments xmlns="http://schemas.openxmlformats.org/spreadsheetml/2006/main">
  <authors>
    <author>Andrej Kocet</author>
  </authors>
  <commentList>
    <comment ref="K36" authorId="0" shapeId="0">
      <text>
        <r>
          <rPr>
            <b/>
            <sz val="9"/>
            <color indexed="81"/>
            <rFont val="Tahoma"/>
            <charset val="1"/>
          </rPr>
          <t>Andrej Kocet:</t>
        </r>
        <r>
          <rPr>
            <sz val="9"/>
            <color indexed="81"/>
            <rFont val="Tahoma"/>
            <charset val="1"/>
          </rPr>
          <t xml:space="preserve">
Vse tekme: 6 min
Pavza: 2 min</t>
        </r>
      </text>
    </comment>
  </commentList>
</comments>
</file>

<file path=xl/comments2.xml><?xml version="1.0" encoding="utf-8"?>
<comments xmlns="http://schemas.openxmlformats.org/spreadsheetml/2006/main">
  <authors>
    <author>Andrej Kocet</author>
  </authors>
  <commentList>
    <comment ref="I20" authorId="0" shapeId="0">
      <text>
        <r>
          <rPr>
            <b/>
            <sz val="9"/>
            <color indexed="81"/>
            <rFont val="Tahoma"/>
            <charset val="1"/>
          </rPr>
          <t>Andrej Kocet:</t>
        </r>
        <r>
          <rPr>
            <sz val="9"/>
            <color indexed="81"/>
            <rFont val="Tahoma"/>
            <charset val="1"/>
          </rPr>
          <t xml:space="preserve">
Predskupine: 10 min
Pavza: 3 min
Izločilni boji: 12 min
Pavza: 3 min
</t>
        </r>
      </text>
    </comment>
  </commentList>
</comments>
</file>

<file path=xl/comments3.xml><?xml version="1.0" encoding="utf-8"?>
<comments xmlns="http://schemas.openxmlformats.org/spreadsheetml/2006/main">
  <authors>
    <author>Andrej Kocet</author>
  </authors>
  <commentList>
    <comment ref="K20" authorId="0" shapeId="0">
      <text>
        <r>
          <rPr>
            <b/>
            <sz val="9"/>
            <color indexed="81"/>
            <rFont val="Tahoma"/>
            <charset val="1"/>
          </rPr>
          <t>Andrej Kocet:</t>
        </r>
        <r>
          <rPr>
            <sz val="9"/>
            <color indexed="81"/>
            <rFont val="Tahoma"/>
            <charset val="1"/>
          </rPr>
          <t xml:space="preserve">
Predskupine: 10 min
Pavza: 2 min
Izločilni boji: 12 min
Pavza: 2 min</t>
        </r>
      </text>
    </comment>
  </commentList>
</comments>
</file>

<file path=xl/comments4.xml><?xml version="1.0" encoding="utf-8"?>
<comments xmlns="http://schemas.openxmlformats.org/spreadsheetml/2006/main">
  <authors>
    <author>Andrej Kocet</author>
  </authors>
  <commentList>
    <comment ref="H35" authorId="0" shapeId="0">
      <text>
        <r>
          <rPr>
            <b/>
            <sz val="9"/>
            <color indexed="81"/>
            <rFont val="Tahoma"/>
            <charset val="1"/>
          </rPr>
          <t>Andrej Kocet:</t>
        </r>
        <r>
          <rPr>
            <sz val="9"/>
            <color indexed="81"/>
            <rFont val="Tahoma"/>
            <charset val="1"/>
          </rPr>
          <t xml:space="preserve">
Predskupina: 10 min
Pavza: 2 min
Izločilni boji: 12 min
Pavza: 3 min</t>
        </r>
      </text>
    </comment>
  </commentList>
</comments>
</file>

<file path=xl/comments5.xml><?xml version="1.0" encoding="utf-8"?>
<comments xmlns="http://schemas.openxmlformats.org/spreadsheetml/2006/main">
  <authors>
    <author>Andrej Kocet</author>
  </authors>
  <commentList>
    <comment ref="K20" authorId="0" shapeId="0">
      <text>
        <r>
          <rPr>
            <b/>
            <sz val="9"/>
            <color indexed="81"/>
            <rFont val="Tahoma"/>
            <charset val="1"/>
          </rPr>
          <t>Andrej Kocet:</t>
        </r>
        <r>
          <rPr>
            <sz val="9"/>
            <color indexed="81"/>
            <rFont val="Tahoma"/>
            <charset val="1"/>
          </rPr>
          <t xml:space="preserve">
Andrej Kocet:
Predskupine: 10 min
Pavza: 2 min
Izločilni boji: 12 min
Pavza: 2 min</t>
        </r>
      </text>
    </comment>
  </commentList>
</comments>
</file>

<file path=xl/sharedStrings.xml><?xml version="1.0" encoding="utf-8"?>
<sst xmlns="http://schemas.openxmlformats.org/spreadsheetml/2006/main" count="1022" uniqueCount="169">
  <si>
    <t>Skupina A</t>
  </si>
  <si>
    <t>NK Ižakovci</t>
  </si>
  <si>
    <t>Skupina B</t>
  </si>
  <si>
    <t>NŠ ND LUŠT Beltinci 1</t>
  </si>
  <si>
    <t>NK Planika Turnišče 1</t>
  </si>
  <si>
    <t>NK Bistrica</t>
  </si>
  <si>
    <t>NK Farmtech Veržej 1</t>
  </si>
  <si>
    <t>NŠ ND Mura 05 1</t>
  </si>
  <si>
    <t>NŠ ND Mura 05 2</t>
  </si>
  <si>
    <t>ŠNK Radgona</t>
  </si>
  <si>
    <t>NŠ ND LUŠT Beltinci 2</t>
  </si>
  <si>
    <t>ŽNK Pomurje Teleing</t>
  </si>
  <si>
    <t>NK Odranci</t>
  </si>
  <si>
    <t>NK Farmtech Veržej 2</t>
  </si>
  <si>
    <t>POLFINALE</t>
  </si>
  <si>
    <t>A1</t>
  </si>
  <si>
    <t>B4</t>
  </si>
  <si>
    <t>A2</t>
  </si>
  <si>
    <t>B3</t>
  </si>
  <si>
    <t>A3</t>
  </si>
  <si>
    <t>B2</t>
  </si>
  <si>
    <t>A4</t>
  </si>
  <si>
    <t>B1</t>
  </si>
  <si>
    <t>ČETRTFINALE</t>
  </si>
  <si>
    <t>D</t>
  </si>
  <si>
    <t>E</t>
  </si>
  <si>
    <t>F</t>
  </si>
  <si>
    <t>G</t>
  </si>
  <si>
    <t>H</t>
  </si>
  <si>
    <t>I</t>
  </si>
  <si>
    <t>FINALE</t>
  </si>
  <si>
    <t>H1</t>
  </si>
  <si>
    <t>I2</t>
  </si>
  <si>
    <t>I1</t>
  </si>
  <si>
    <t>NŠ ND LUŠT Beltinci</t>
  </si>
  <si>
    <t>NK Eurobaki M.Črnci</t>
  </si>
  <si>
    <t>NŠ ND Mura 05</t>
  </si>
  <si>
    <t>NK Gančani</t>
  </si>
  <si>
    <t>Sekcija U15, nedelja 20.12. ob 8.00</t>
  </si>
  <si>
    <t>NK Planika Turnišče 2</t>
  </si>
  <si>
    <t>NK Ljutomer</t>
  </si>
  <si>
    <t>NŠ Lendava</t>
  </si>
  <si>
    <t>NK Farmtech Veržej</t>
  </si>
  <si>
    <t>H2</t>
  </si>
  <si>
    <t>Sekcija U7, nedelja 20.12. ob 12.30</t>
  </si>
  <si>
    <t>Sekcija U9, sobota 19.12. ob 14:00</t>
  </si>
  <si>
    <t>NK Planika Turnišče</t>
  </si>
  <si>
    <t>NK Čarda</t>
  </si>
  <si>
    <t>A6</t>
  </si>
  <si>
    <t>A5</t>
  </si>
  <si>
    <t>Sekcija U11, nedelja 20.12. ob 15.40</t>
  </si>
  <si>
    <t>Sekcija U13, sobota 19.12. ob 8:30</t>
  </si>
  <si>
    <t>MESTO</t>
  </si>
  <si>
    <t>TOČKE</t>
  </si>
  <si>
    <t>ZMAGE</t>
  </si>
  <si>
    <t>NEODL.</t>
  </si>
  <si>
    <t>PORAZI</t>
  </si>
  <si>
    <t>GOLI</t>
  </si>
  <si>
    <t>KRITERIJ</t>
  </si>
  <si>
    <t>4</t>
  </si>
  <si>
    <t>5</t>
  </si>
  <si>
    <t>6</t>
  </si>
  <si>
    <t>DOMAČI</t>
  </si>
  <si>
    <t>GOSTI</t>
  </si>
  <si>
    <t>REZULTAT</t>
  </si>
  <si>
    <t>DALI</t>
  </si>
  <si>
    <t>PREJELI</t>
  </si>
  <si>
    <t>TOČKE_DOM</t>
  </si>
  <si>
    <t>TOČKE_GOST</t>
  </si>
  <si>
    <t>WIN</t>
  </si>
  <si>
    <t>DEAL</t>
  </si>
  <si>
    <t>LUSE</t>
  </si>
  <si>
    <t>0:0</t>
  </si>
  <si>
    <t>7</t>
  </si>
  <si>
    <t>2:3</t>
  </si>
  <si>
    <t>3:0</t>
  </si>
  <si>
    <t>0:3</t>
  </si>
  <si>
    <t>0:5</t>
  </si>
  <si>
    <t>2:2</t>
  </si>
  <si>
    <t>3:1</t>
  </si>
  <si>
    <t>0:2</t>
  </si>
  <si>
    <t>1:2</t>
  </si>
  <si>
    <t>1:3</t>
  </si>
  <si>
    <t>2:1</t>
  </si>
  <si>
    <t>2:0</t>
  </si>
  <si>
    <t>3:2</t>
  </si>
  <si>
    <t>1:0</t>
  </si>
  <si>
    <t>2:4</t>
  </si>
  <si>
    <t>0:1</t>
  </si>
  <si>
    <t>5:0</t>
  </si>
  <si>
    <t>A6 - NK Odranci</t>
  </si>
  <si>
    <t>A1 - NK Bistrica</t>
  </si>
  <si>
    <t>A2 - NŠ Lendava</t>
  </si>
  <si>
    <t>A3 - NŠ ND LUŠT Beltinci 1</t>
  </si>
  <si>
    <t>1:4</t>
  </si>
  <si>
    <t>A4 - NŠ ND LUŠT Beltinci 2</t>
  </si>
  <si>
    <t>A5 - NK Gančani</t>
  </si>
  <si>
    <t>D - NK Bistrica</t>
  </si>
  <si>
    <t>E - NK Gančani</t>
  </si>
  <si>
    <t>F - NŠ ND LUŠT Beltinci 2</t>
  </si>
  <si>
    <t>F -NŠ ND LUŠT Beltinci 2</t>
  </si>
  <si>
    <t>NK BISTRICA</t>
  </si>
  <si>
    <t>NK GANČANI</t>
  </si>
  <si>
    <t>1:1</t>
  </si>
  <si>
    <t>A2 - NŠ ND Mura 05</t>
  </si>
  <si>
    <t>B3 - ŠNK Radgona</t>
  </si>
  <si>
    <t>A1 - NK Odranci</t>
  </si>
  <si>
    <t>B4 - NK Gančani</t>
  </si>
  <si>
    <t>A3 - NK Ižakovci</t>
  </si>
  <si>
    <t>B2 - NK Čarda</t>
  </si>
  <si>
    <t>A4 - NK Farmtech Veržej</t>
  </si>
  <si>
    <t>B1 - NK Planika Turnišče</t>
  </si>
  <si>
    <t>E - NŠ ND Mura 05</t>
  </si>
  <si>
    <t>F - NK Ižakovci</t>
  </si>
  <si>
    <t>D - NK Odranci</t>
  </si>
  <si>
    <t>6:1</t>
  </si>
  <si>
    <t>G - NK Planika Turnišče</t>
  </si>
  <si>
    <t>H1 - NK Odranci</t>
  </si>
  <si>
    <t>H2 - NK Ižakovci</t>
  </si>
  <si>
    <t>4:1</t>
  </si>
  <si>
    <t>I2 - NŠ ND Mura 05</t>
  </si>
  <si>
    <t>I1 - NK Planika Turnišče</t>
  </si>
  <si>
    <t>PENALI</t>
  </si>
  <si>
    <t>0:4</t>
  </si>
  <si>
    <t>0:6</t>
  </si>
  <si>
    <t>0:8</t>
  </si>
  <si>
    <t>1:6</t>
  </si>
  <si>
    <t>1:7</t>
  </si>
  <si>
    <t>4:0</t>
  </si>
  <si>
    <t>3:4</t>
  </si>
  <si>
    <t>A1 - NK Farmtech Veržej</t>
  </si>
  <si>
    <t>3:3</t>
  </si>
  <si>
    <t>A6 - NK Ljutomer</t>
  </si>
  <si>
    <t>A2 - NK Planika Turnišče 1</t>
  </si>
  <si>
    <t>A5 - NŠ ND LUŠT Beltinci</t>
  </si>
  <si>
    <t>A3 - NŠ Lendava</t>
  </si>
  <si>
    <t>A4 - NK Planika Turnišče 2</t>
  </si>
  <si>
    <t>D - NK Farmtech Veržej</t>
  </si>
  <si>
    <t>E - NŠ ND LUŠT Beltinci</t>
  </si>
  <si>
    <t>F - NŠ Lendava</t>
  </si>
  <si>
    <t>5:2</t>
  </si>
  <si>
    <t>8:0</t>
  </si>
  <si>
    <t>1:5</t>
  </si>
  <si>
    <t>6:2</t>
  </si>
  <si>
    <t>A1 - NŠ ND LUŠT Beltinci 1</t>
  </si>
  <si>
    <t>B4 - NŠ ND LUŠT Beltinci 2</t>
  </si>
  <si>
    <t>A2 - NŠ ND Mura 05 1</t>
  </si>
  <si>
    <t>B3 - NK Odranci</t>
  </si>
  <si>
    <t>A3 - NK Bistrica</t>
  </si>
  <si>
    <t>B2 - NŠ ND Mura 05 2</t>
  </si>
  <si>
    <t>B1 - ŠNK Radgona</t>
  </si>
  <si>
    <t>A4 - NK Farmtech Veržej 1</t>
  </si>
  <si>
    <t>E - NK Odranci</t>
  </si>
  <si>
    <t>D - NŠ ND LUŠT Beltinci 2</t>
  </si>
  <si>
    <t>F - NŠ ND Mura 05 2</t>
  </si>
  <si>
    <t>G - NK Farmtech Veržej 1</t>
  </si>
  <si>
    <t>H1 - NŠ ND Mura 05 2</t>
  </si>
  <si>
    <t>H2 - NŠ ND LUŠT Beltinci 2</t>
  </si>
  <si>
    <t>I2 - NK Odranci</t>
  </si>
  <si>
    <t>I1 - NK Farmtech Veržej 1</t>
  </si>
  <si>
    <t xml:space="preserve"> NŠ ND Mura 05 2</t>
  </si>
  <si>
    <t>A6 - ŽNK Pomurje Teleing</t>
  </si>
  <si>
    <t>A4 - NK Odranci</t>
  </si>
  <si>
    <t>A1 - NŠ ND Mura 05</t>
  </si>
  <si>
    <t>A2 - NK Eurobaki M.Črnci</t>
  </si>
  <si>
    <t>A3 - NK Gančani</t>
  </si>
  <si>
    <t>D - NŠ ND Mura 05</t>
  </si>
  <si>
    <t>E - NK Eurobaki M.Črnci</t>
  </si>
  <si>
    <t>F - NK Gančani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</si>
</sst>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80008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21" fontId="0" fillId="0" borderId="0" xfId="0" applyNumberFormat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4" fontId="5" fillId="0" borderId="0" xfId="0" applyNumberFormat="1" applyFont="1" applyFill="1" applyBorder="1"/>
    <xf numFmtId="164" fontId="0" fillId="0" borderId="0" xfId="0" applyNumberFormat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21" fontId="0" fillId="0" borderId="0" xfId="0" applyNumberFormat="1" applyAlignment="1">
      <alignment horizontal="center"/>
    </xf>
    <xf numFmtId="21" fontId="0" fillId="4" borderId="0" xfId="0" applyNumberFormat="1" applyFill="1"/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20" fontId="0" fillId="0" borderId="0" xfId="0" applyNumberFormat="1"/>
    <xf numFmtId="49" fontId="0" fillId="0" borderId="0" xfId="0" applyNumberFormat="1"/>
    <xf numFmtId="164" fontId="0" fillId="4" borderId="0" xfId="0" applyNumberFormat="1" applyFill="1"/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7"/>
  <sheetViews>
    <sheetView zoomScale="60" zoomScaleNormal="60" workbookViewId="0">
      <selection activeCell="I30" sqref="I30"/>
    </sheetView>
  </sheetViews>
  <sheetFormatPr defaultRowHeight="15" x14ac:dyDescent="0.25"/>
  <cols>
    <col min="2" max="2" width="22.140625" customWidth="1"/>
    <col min="3" max="3" width="4" style="9" customWidth="1"/>
    <col min="4" max="4" width="4.28515625" customWidth="1"/>
    <col min="5" max="5" width="22.42578125" customWidth="1"/>
    <col min="6" max="10" width="20.28515625" customWidth="1"/>
    <col min="11" max="11" width="20.140625" customWidth="1"/>
    <col min="12" max="12" width="4.140625" customWidth="1"/>
    <col min="13" max="14" width="4.5703125" style="11" customWidth="1"/>
    <col min="15" max="16" width="20.7109375" customWidth="1"/>
    <col min="17" max="17" width="11.28515625" style="15" customWidth="1"/>
  </cols>
  <sheetData>
    <row r="1" spans="2:17" ht="28.5" x14ac:dyDescent="0.45">
      <c r="B1" s="1" t="s">
        <v>44</v>
      </c>
      <c r="C1" s="8"/>
    </row>
    <row r="2" spans="2:17" x14ac:dyDescent="0.25">
      <c r="F2" s="11">
        <v>1</v>
      </c>
      <c r="G2" s="11">
        <v>2</v>
      </c>
      <c r="H2" s="11">
        <v>3</v>
      </c>
      <c r="I2" s="11">
        <v>4</v>
      </c>
      <c r="J2" s="11">
        <v>5</v>
      </c>
      <c r="K2" s="11">
        <v>6</v>
      </c>
      <c r="Q2" s="15">
        <v>5.5555555555555558E-3</v>
      </c>
    </row>
    <row r="3" spans="2:17" x14ac:dyDescent="0.25">
      <c r="B3" s="2" t="s">
        <v>0</v>
      </c>
      <c r="C3" s="10"/>
      <c r="E3" s="2" t="s">
        <v>0</v>
      </c>
      <c r="F3" s="3" t="s">
        <v>3</v>
      </c>
      <c r="G3" s="3" t="s">
        <v>4</v>
      </c>
      <c r="H3" s="3" t="s">
        <v>5</v>
      </c>
      <c r="I3" s="3" t="s">
        <v>6</v>
      </c>
      <c r="J3" s="4" t="s">
        <v>7</v>
      </c>
      <c r="K3" s="4" t="s">
        <v>1</v>
      </c>
      <c r="M3" s="7">
        <v>1</v>
      </c>
      <c r="N3" s="16">
        <v>1</v>
      </c>
      <c r="O3" s="12" t="s">
        <v>3</v>
      </c>
      <c r="P3" s="3" t="s">
        <v>4</v>
      </c>
      <c r="Q3" s="15">
        <v>0.52083333333333337</v>
      </c>
    </row>
    <row r="4" spans="2:17" x14ac:dyDescent="0.25">
      <c r="B4" s="3" t="s">
        <v>3</v>
      </c>
      <c r="C4" s="5"/>
      <c r="D4">
        <v>1</v>
      </c>
      <c r="E4" s="3" t="s">
        <v>3</v>
      </c>
      <c r="F4" s="6"/>
      <c r="G4" s="7">
        <v>1</v>
      </c>
      <c r="H4" s="7">
        <v>14</v>
      </c>
      <c r="I4" s="7">
        <v>10</v>
      </c>
      <c r="J4" s="7">
        <v>9</v>
      </c>
      <c r="K4" s="7">
        <v>5</v>
      </c>
      <c r="M4" s="13">
        <v>2</v>
      </c>
      <c r="N4" s="13">
        <v>3</v>
      </c>
      <c r="O4" s="4" t="s">
        <v>1</v>
      </c>
      <c r="P4" s="3" t="s">
        <v>5</v>
      </c>
      <c r="Q4" s="15">
        <f>Q3+$Q$2</f>
        <v>0.52638888888888891</v>
      </c>
    </row>
    <row r="5" spans="2:17" x14ac:dyDescent="0.25">
      <c r="B5" s="3" t="s">
        <v>4</v>
      </c>
      <c r="C5" s="5"/>
      <c r="D5">
        <v>2</v>
      </c>
      <c r="E5" s="3" t="s">
        <v>4</v>
      </c>
      <c r="F5" s="7">
        <v>1</v>
      </c>
      <c r="G5" s="6"/>
      <c r="H5" s="7">
        <v>8</v>
      </c>
      <c r="I5" s="7">
        <v>15</v>
      </c>
      <c r="J5" s="7">
        <v>6</v>
      </c>
      <c r="K5" s="7">
        <v>12</v>
      </c>
      <c r="M5" s="7">
        <v>3</v>
      </c>
      <c r="N5" s="16">
        <v>5</v>
      </c>
      <c r="O5" s="4" t="s">
        <v>7</v>
      </c>
      <c r="P5" s="3" t="s">
        <v>6</v>
      </c>
      <c r="Q5" s="15">
        <f t="shared" ref="Q5:Q17" si="0">Q4+$Q$2</f>
        <v>0.53194444444444444</v>
      </c>
    </row>
    <row r="6" spans="2:17" x14ac:dyDescent="0.25">
      <c r="B6" s="3" t="s">
        <v>5</v>
      </c>
      <c r="C6" s="5"/>
      <c r="D6">
        <v>3</v>
      </c>
      <c r="E6" s="3" t="s">
        <v>5</v>
      </c>
      <c r="F6" s="7">
        <v>14</v>
      </c>
      <c r="G6" s="7">
        <v>8</v>
      </c>
      <c r="H6" s="6"/>
      <c r="I6" s="7">
        <v>4</v>
      </c>
      <c r="J6" s="7">
        <v>11</v>
      </c>
      <c r="K6" s="7">
        <v>2</v>
      </c>
      <c r="M6" s="13">
        <v>4</v>
      </c>
      <c r="N6" s="13">
        <v>7</v>
      </c>
      <c r="O6" s="3" t="s">
        <v>5</v>
      </c>
      <c r="P6" s="3" t="s">
        <v>6</v>
      </c>
      <c r="Q6" s="15">
        <f t="shared" si="0"/>
        <v>0.53749999999999998</v>
      </c>
    </row>
    <row r="7" spans="2:17" x14ac:dyDescent="0.25">
      <c r="B7" s="3" t="s">
        <v>6</v>
      </c>
      <c r="C7" s="5"/>
      <c r="D7">
        <v>4</v>
      </c>
      <c r="E7" s="3" t="s">
        <v>6</v>
      </c>
      <c r="F7" s="7">
        <v>10</v>
      </c>
      <c r="G7" s="7">
        <v>15</v>
      </c>
      <c r="H7" s="7">
        <v>4</v>
      </c>
      <c r="I7" s="6"/>
      <c r="J7" s="7">
        <v>3</v>
      </c>
      <c r="K7" s="7">
        <v>7</v>
      </c>
      <c r="M7" s="7">
        <v>5</v>
      </c>
      <c r="N7" s="16">
        <v>9</v>
      </c>
      <c r="O7" s="3" t="s">
        <v>3</v>
      </c>
      <c r="P7" s="4" t="s">
        <v>1</v>
      </c>
      <c r="Q7" s="15">
        <f t="shared" si="0"/>
        <v>0.54305555555555551</v>
      </c>
    </row>
    <row r="8" spans="2:17" x14ac:dyDescent="0.25">
      <c r="B8" s="4" t="s">
        <v>7</v>
      </c>
      <c r="C8" s="5"/>
      <c r="D8">
        <v>5</v>
      </c>
      <c r="E8" s="4" t="s">
        <v>7</v>
      </c>
      <c r="F8" s="7">
        <v>9</v>
      </c>
      <c r="G8" s="7">
        <v>6</v>
      </c>
      <c r="H8" s="7">
        <v>11</v>
      </c>
      <c r="I8" s="7">
        <v>3</v>
      </c>
      <c r="J8" s="6"/>
      <c r="K8" s="7">
        <v>13</v>
      </c>
      <c r="M8" s="13">
        <v>6</v>
      </c>
      <c r="N8" s="13">
        <v>11</v>
      </c>
      <c r="O8" s="4" t="s">
        <v>7</v>
      </c>
      <c r="P8" s="3" t="s">
        <v>4</v>
      </c>
      <c r="Q8" s="15">
        <f t="shared" si="0"/>
        <v>0.54861111111111105</v>
      </c>
    </row>
    <row r="9" spans="2:17" x14ac:dyDescent="0.25">
      <c r="B9" s="4" t="s">
        <v>1</v>
      </c>
      <c r="C9" s="5"/>
      <c r="D9">
        <v>6</v>
      </c>
      <c r="E9" s="4" t="s">
        <v>1</v>
      </c>
      <c r="F9" s="7">
        <v>5</v>
      </c>
      <c r="G9" s="7">
        <v>12</v>
      </c>
      <c r="H9" s="7">
        <v>2</v>
      </c>
      <c r="I9" s="7">
        <v>7</v>
      </c>
      <c r="J9" s="7">
        <v>13</v>
      </c>
      <c r="K9" s="6"/>
      <c r="M9" s="7">
        <v>7</v>
      </c>
      <c r="N9" s="16">
        <v>13</v>
      </c>
      <c r="O9" s="4" t="s">
        <v>1</v>
      </c>
      <c r="P9" s="3" t="s">
        <v>6</v>
      </c>
      <c r="Q9" s="15">
        <f t="shared" si="0"/>
        <v>0.55416666666666659</v>
      </c>
    </row>
    <row r="10" spans="2:17" x14ac:dyDescent="0.25">
      <c r="B10" s="5"/>
      <c r="C10" s="5"/>
      <c r="M10" s="13">
        <v>8</v>
      </c>
      <c r="N10" s="13">
        <v>15</v>
      </c>
      <c r="O10" s="3" t="s">
        <v>5</v>
      </c>
      <c r="P10" s="3" t="s">
        <v>4</v>
      </c>
      <c r="Q10" s="15">
        <f t="shared" si="0"/>
        <v>0.55972222222222212</v>
      </c>
    </row>
    <row r="11" spans="2:17" x14ac:dyDescent="0.25">
      <c r="B11" s="5"/>
      <c r="C11" s="5"/>
      <c r="M11" s="7">
        <v>9</v>
      </c>
      <c r="N11" s="16">
        <v>17</v>
      </c>
      <c r="O11" s="4" t="s">
        <v>7</v>
      </c>
      <c r="P11" s="3" t="s">
        <v>3</v>
      </c>
      <c r="Q11" s="15">
        <f t="shared" si="0"/>
        <v>0.56527777777777766</v>
      </c>
    </row>
    <row r="12" spans="2:17" x14ac:dyDescent="0.25">
      <c r="B12" s="5"/>
      <c r="C12" s="5"/>
      <c r="M12" s="13">
        <v>10</v>
      </c>
      <c r="N12" s="13">
        <v>19</v>
      </c>
      <c r="O12" s="3" t="s">
        <v>6</v>
      </c>
      <c r="P12" s="3" t="s">
        <v>3</v>
      </c>
      <c r="Q12" s="15">
        <f t="shared" si="0"/>
        <v>0.57083333333333319</v>
      </c>
    </row>
    <row r="13" spans="2:17" x14ac:dyDescent="0.25">
      <c r="M13" s="7">
        <v>11</v>
      </c>
      <c r="N13" s="16">
        <v>21</v>
      </c>
      <c r="O13" s="3" t="s">
        <v>5</v>
      </c>
      <c r="P13" s="4" t="s">
        <v>7</v>
      </c>
      <c r="Q13" s="15">
        <f t="shared" si="0"/>
        <v>0.57638888888888873</v>
      </c>
    </row>
    <row r="14" spans="2:17" x14ac:dyDescent="0.25">
      <c r="M14" s="13">
        <v>12</v>
      </c>
      <c r="N14" s="13">
        <v>23</v>
      </c>
      <c r="O14" s="4" t="s">
        <v>1</v>
      </c>
      <c r="P14" s="3" t="s">
        <v>4</v>
      </c>
      <c r="Q14" s="15">
        <f t="shared" si="0"/>
        <v>0.58194444444444426</v>
      </c>
    </row>
    <row r="15" spans="2:17" x14ac:dyDescent="0.25">
      <c r="M15" s="7">
        <v>13</v>
      </c>
      <c r="N15" s="16">
        <v>25</v>
      </c>
      <c r="O15" s="4" t="s">
        <v>1</v>
      </c>
      <c r="P15" s="4" t="s">
        <v>7</v>
      </c>
      <c r="Q15" s="15">
        <f t="shared" si="0"/>
        <v>0.5874999999999998</v>
      </c>
    </row>
    <row r="16" spans="2:17" x14ac:dyDescent="0.25">
      <c r="M16" s="13">
        <v>14</v>
      </c>
      <c r="N16" s="13">
        <v>27</v>
      </c>
      <c r="O16" s="3" t="s">
        <v>3</v>
      </c>
      <c r="P16" s="3" t="s">
        <v>5</v>
      </c>
      <c r="Q16" s="15">
        <f t="shared" si="0"/>
        <v>0.59305555555555534</v>
      </c>
    </row>
    <row r="17" spans="2:17" x14ac:dyDescent="0.25">
      <c r="M17" s="7">
        <v>15</v>
      </c>
      <c r="N17" s="16">
        <v>29</v>
      </c>
      <c r="O17" s="3" t="s">
        <v>4</v>
      </c>
      <c r="P17" s="3" t="s">
        <v>6</v>
      </c>
      <c r="Q17" s="15">
        <f t="shared" si="0"/>
        <v>0.59861111111111087</v>
      </c>
    </row>
    <row r="18" spans="2:17" x14ac:dyDescent="0.25">
      <c r="B18" s="5"/>
      <c r="C18" s="5"/>
      <c r="F18" s="11">
        <v>1</v>
      </c>
      <c r="G18" s="11">
        <v>2</v>
      </c>
      <c r="H18" s="11">
        <v>3</v>
      </c>
      <c r="I18" s="11">
        <v>4</v>
      </c>
      <c r="J18" s="11">
        <v>5</v>
      </c>
      <c r="K18" s="11">
        <v>6</v>
      </c>
    </row>
    <row r="19" spans="2:17" x14ac:dyDescent="0.25">
      <c r="B19" s="2" t="s">
        <v>2</v>
      </c>
      <c r="C19" s="10"/>
      <c r="E19" s="2" t="s">
        <v>2</v>
      </c>
      <c r="F19" s="3" t="s">
        <v>8</v>
      </c>
      <c r="G19" s="3" t="s">
        <v>9</v>
      </c>
      <c r="H19" s="3" t="s">
        <v>10</v>
      </c>
      <c r="I19" s="3" t="s">
        <v>11</v>
      </c>
      <c r="J19" s="4" t="s">
        <v>12</v>
      </c>
      <c r="K19" s="4" t="s">
        <v>13</v>
      </c>
      <c r="M19" s="7">
        <v>1</v>
      </c>
      <c r="N19" s="7">
        <v>2</v>
      </c>
      <c r="O19" s="3" t="s">
        <v>8</v>
      </c>
      <c r="P19" s="3" t="s">
        <v>9</v>
      </c>
      <c r="Q19" s="15">
        <v>0.52083333333333337</v>
      </c>
    </row>
    <row r="20" spans="2:17" x14ac:dyDescent="0.25">
      <c r="B20" s="3" t="s">
        <v>8</v>
      </c>
      <c r="C20" s="5"/>
      <c r="D20">
        <v>1</v>
      </c>
      <c r="E20" s="3" t="s">
        <v>8</v>
      </c>
      <c r="F20" s="6"/>
      <c r="G20" s="7">
        <v>1</v>
      </c>
      <c r="H20" s="7">
        <v>14</v>
      </c>
      <c r="I20" s="7">
        <v>10</v>
      </c>
      <c r="J20" s="7">
        <v>9</v>
      </c>
      <c r="K20" s="7">
        <v>5</v>
      </c>
      <c r="M20" s="13">
        <v>2</v>
      </c>
      <c r="N20" s="13">
        <v>4</v>
      </c>
      <c r="O20" s="3" t="s">
        <v>10</v>
      </c>
      <c r="P20" s="4" t="s">
        <v>13</v>
      </c>
      <c r="Q20" s="15">
        <f>Q19+$Q$2</f>
        <v>0.52638888888888891</v>
      </c>
    </row>
    <row r="21" spans="2:17" x14ac:dyDescent="0.25">
      <c r="B21" s="3" t="s">
        <v>9</v>
      </c>
      <c r="C21" s="5"/>
      <c r="D21">
        <v>2</v>
      </c>
      <c r="E21" s="3" t="s">
        <v>9</v>
      </c>
      <c r="F21" s="7">
        <v>1</v>
      </c>
      <c r="G21" s="6"/>
      <c r="H21" s="7">
        <v>8</v>
      </c>
      <c r="I21" s="7">
        <v>15</v>
      </c>
      <c r="J21" s="7">
        <v>6</v>
      </c>
      <c r="K21" s="7">
        <v>12</v>
      </c>
      <c r="M21" s="7">
        <v>3</v>
      </c>
      <c r="N21" s="7">
        <v>6</v>
      </c>
      <c r="O21" s="3" t="s">
        <v>11</v>
      </c>
      <c r="P21" s="4" t="s">
        <v>12</v>
      </c>
      <c r="Q21" s="15">
        <f t="shared" ref="Q21:Q33" si="1">Q20+$Q$2</f>
        <v>0.53194444444444444</v>
      </c>
    </row>
    <row r="22" spans="2:17" x14ac:dyDescent="0.25">
      <c r="B22" s="3" t="s">
        <v>10</v>
      </c>
      <c r="C22" s="5"/>
      <c r="D22">
        <v>3</v>
      </c>
      <c r="E22" s="3" t="s">
        <v>10</v>
      </c>
      <c r="F22" s="7">
        <v>14</v>
      </c>
      <c r="G22" s="7">
        <v>8</v>
      </c>
      <c r="H22" s="6"/>
      <c r="I22" s="7">
        <v>4</v>
      </c>
      <c r="J22" s="7">
        <v>11</v>
      </c>
      <c r="K22" s="7">
        <v>2</v>
      </c>
      <c r="M22" s="13">
        <v>4</v>
      </c>
      <c r="N22" s="13">
        <v>8</v>
      </c>
      <c r="O22" s="3" t="s">
        <v>10</v>
      </c>
      <c r="P22" s="3" t="s">
        <v>11</v>
      </c>
      <c r="Q22" s="15">
        <f t="shared" si="1"/>
        <v>0.53749999999999998</v>
      </c>
    </row>
    <row r="23" spans="2:17" x14ac:dyDescent="0.25">
      <c r="B23" s="3" t="s">
        <v>11</v>
      </c>
      <c r="C23" s="5"/>
      <c r="D23">
        <v>4</v>
      </c>
      <c r="E23" s="3" t="s">
        <v>11</v>
      </c>
      <c r="F23" s="7">
        <v>10</v>
      </c>
      <c r="G23" s="7">
        <v>15</v>
      </c>
      <c r="H23" s="7">
        <v>4</v>
      </c>
      <c r="I23" s="6"/>
      <c r="J23" s="7">
        <v>3</v>
      </c>
      <c r="K23" s="7">
        <v>7</v>
      </c>
      <c r="M23" s="7">
        <v>5</v>
      </c>
      <c r="N23" s="7">
        <v>10</v>
      </c>
      <c r="O23" s="3" t="s">
        <v>8</v>
      </c>
      <c r="P23" s="4" t="s">
        <v>13</v>
      </c>
      <c r="Q23" s="15">
        <f t="shared" si="1"/>
        <v>0.54305555555555551</v>
      </c>
    </row>
    <row r="24" spans="2:17" x14ac:dyDescent="0.25">
      <c r="B24" s="4" t="s">
        <v>12</v>
      </c>
      <c r="C24" s="5"/>
      <c r="D24">
        <v>5</v>
      </c>
      <c r="E24" s="4" t="s">
        <v>12</v>
      </c>
      <c r="F24" s="7">
        <v>9</v>
      </c>
      <c r="G24" s="7">
        <v>6</v>
      </c>
      <c r="H24" s="7">
        <v>11</v>
      </c>
      <c r="I24" s="7">
        <v>3</v>
      </c>
      <c r="J24" s="6"/>
      <c r="K24" s="7">
        <v>13</v>
      </c>
      <c r="M24" s="13">
        <v>6</v>
      </c>
      <c r="N24" s="13">
        <v>12</v>
      </c>
      <c r="O24" s="4" t="s">
        <v>12</v>
      </c>
      <c r="P24" s="3" t="s">
        <v>9</v>
      </c>
      <c r="Q24" s="15">
        <f t="shared" si="1"/>
        <v>0.54861111111111105</v>
      </c>
    </row>
    <row r="25" spans="2:17" x14ac:dyDescent="0.25">
      <c r="B25" s="4" t="s">
        <v>13</v>
      </c>
      <c r="C25" s="5"/>
      <c r="D25">
        <v>6</v>
      </c>
      <c r="E25" s="4" t="s">
        <v>13</v>
      </c>
      <c r="F25" s="7">
        <v>5</v>
      </c>
      <c r="G25" s="7">
        <v>12</v>
      </c>
      <c r="H25" s="7">
        <v>2</v>
      </c>
      <c r="I25" s="7">
        <v>7</v>
      </c>
      <c r="J25" s="7">
        <v>13</v>
      </c>
      <c r="K25" s="6"/>
      <c r="M25" s="7">
        <v>7</v>
      </c>
      <c r="N25" s="7">
        <v>14</v>
      </c>
      <c r="O25" s="3" t="s">
        <v>11</v>
      </c>
      <c r="P25" s="4" t="s">
        <v>13</v>
      </c>
      <c r="Q25" s="15">
        <f t="shared" si="1"/>
        <v>0.55416666666666659</v>
      </c>
    </row>
    <row r="26" spans="2:17" x14ac:dyDescent="0.25">
      <c r="M26" s="13">
        <v>8</v>
      </c>
      <c r="N26" s="13">
        <v>16</v>
      </c>
      <c r="O26" s="3" t="s">
        <v>10</v>
      </c>
      <c r="P26" s="3" t="s">
        <v>9</v>
      </c>
      <c r="Q26" s="15">
        <f t="shared" si="1"/>
        <v>0.55972222222222212</v>
      </c>
    </row>
    <row r="27" spans="2:17" x14ac:dyDescent="0.25">
      <c r="M27" s="7">
        <v>9</v>
      </c>
      <c r="N27" s="7">
        <v>18</v>
      </c>
      <c r="O27" s="3" t="s">
        <v>8</v>
      </c>
      <c r="P27" s="4" t="s">
        <v>12</v>
      </c>
      <c r="Q27" s="15">
        <f t="shared" si="1"/>
        <v>0.56527777777777766</v>
      </c>
    </row>
    <row r="28" spans="2:17" x14ac:dyDescent="0.25">
      <c r="M28" s="13">
        <v>10</v>
      </c>
      <c r="N28" s="13">
        <v>20</v>
      </c>
      <c r="O28" s="3" t="s">
        <v>11</v>
      </c>
      <c r="P28" s="3" t="s">
        <v>8</v>
      </c>
      <c r="Q28" s="15">
        <f t="shared" si="1"/>
        <v>0.57083333333333319</v>
      </c>
    </row>
    <row r="29" spans="2:17" x14ac:dyDescent="0.25">
      <c r="M29" s="7">
        <v>11</v>
      </c>
      <c r="N29" s="7">
        <v>22</v>
      </c>
      <c r="O29" s="4" t="s">
        <v>12</v>
      </c>
      <c r="P29" s="3" t="s">
        <v>10</v>
      </c>
      <c r="Q29" s="15">
        <f t="shared" si="1"/>
        <v>0.57638888888888873</v>
      </c>
    </row>
    <row r="30" spans="2:17" x14ac:dyDescent="0.25">
      <c r="M30" s="13">
        <v>12</v>
      </c>
      <c r="N30" s="13">
        <v>24</v>
      </c>
      <c r="O30" s="3" t="s">
        <v>9</v>
      </c>
      <c r="P30" s="4" t="s">
        <v>13</v>
      </c>
      <c r="Q30" s="15">
        <f t="shared" si="1"/>
        <v>0.58194444444444426</v>
      </c>
    </row>
    <row r="31" spans="2:17" x14ac:dyDescent="0.25">
      <c r="M31" s="7">
        <v>13</v>
      </c>
      <c r="N31" s="7">
        <v>26</v>
      </c>
      <c r="O31" s="4" t="s">
        <v>12</v>
      </c>
      <c r="P31" s="4" t="s">
        <v>13</v>
      </c>
      <c r="Q31" s="15">
        <f t="shared" si="1"/>
        <v>0.5874999999999998</v>
      </c>
    </row>
    <row r="32" spans="2:17" x14ac:dyDescent="0.25">
      <c r="M32" s="13">
        <v>14</v>
      </c>
      <c r="N32" s="13">
        <v>28</v>
      </c>
      <c r="O32" s="3" t="s">
        <v>8</v>
      </c>
      <c r="P32" s="3" t="s">
        <v>10</v>
      </c>
      <c r="Q32" s="15">
        <f t="shared" si="1"/>
        <v>0.59305555555555534</v>
      </c>
    </row>
    <row r="33" spans="11:18" x14ac:dyDescent="0.25">
      <c r="M33" s="7">
        <v>15</v>
      </c>
      <c r="N33" s="7">
        <v>30</v>
      </c>
      <c r="O33" s="3" t="s">
        <v>11</v>
      </c>
      <c r="P33" s="3" t="s">
        <v>9</v>
      </c>
      <c r="Q33" s="15">
        <f t="shared" si="1"/>
        <v>0.59861111111111087</v>
      </c>
    </row>
    <row r="35" spans="11:18" x14ac:dyDescent="0.25">
      <c r="M35" s="17" t="s">
        <v>23</v>
      </c>
    </row>
    <row r="36" spans="11:18" x14ac:dyDescent="0.25">
      <c r="N36" s="7">
        <v>31</v>
      </c>
      <c r="O36" s="7" t="s">
        <v>15</v>
      </c>
      <c r="P36" s="7" t="s">
        <v>16</v>
      </c>
      <c r="Q36" s="15">
        <v>0.60416666666666663</v>
      </c>
      <c r="R36" t="s">
        <v>24</v>
      </c>
    </row>
    <row r="37" spans="11:18" x14ac:dyDescent="0.25">
      <c r="N37" s="7">
        <v>32</v>
      </c>
      <c r="O37" s="7" t="s">
        <v>17</v>
      </c>
      <c r="P37" s="7" t="s">
        <v>18</v>
      </c>
      <c r="Q37" s="15">
        <f>Q36+$Q$2</f>
        <v>0.60972222222222217</v>
      </c>
      <c r="R37" t="s">
        <v>25</v>
      </c>
    </row>
    <row r="38" spans="11:18" x14ac:dyDescent="0.25">
      <c r="N38" s="7">
        <v>33</v>
      </c>
      <c r="O38" s="7" t="s">
        <v>19</v>
      </c>
      <c r="P38" s="7" t="s">
        <v>20</v>
      </c>
      <c r="Q38" s="15">
        <f t="shared" ref="Q38:Q39" si="2">Q37+$Q$2</f>
        <v>0.6152777777777777</v>
      </c>
      <c r="R38" t="s">
        <v>26</v>
      </c>
    </row>
    <row r="39" spans="11:18" x14ac:dyDescent="0.25">
      <c r="N39" s="7">
        <v>34</v>
      </c>
      <c r="O39" s="7" t="s">
        <v>21</v>
      </c>
      <c r="P39" s="7" t="s">
        <v>22</v>
      </c>
      <c r="Q39" s="15">
        <f t="shared" si="2"/>
        <v>0.62083333333333324</v>
      </c>
      <c r="R39" t="s">
        <v>27</v>
      </c>
    </row>
    <row r="40" spans="11:18" x14ac:dyDescent="0.25">
      <c r="O40" s="11"/>
      <c r="P40" s="11"/>
    </row>
    <row r="41" spans="11:18" x14ac:dyDescent="0.25">
      <c r="M41" s="17" t="s">
        <v>14</v>
      </c>
      <c r="O41" s="11"/>
      <c r="P41" s="11"/>
    </row>
    <row r="42" spans="11:18" x14ac:dyDescent="0.25">
      <c r="N42" s="7">
        <v>35</v>
      </c>
      <c r="O42" s="7" t="s">
        <v>24</v>
      </c>
      <c r="P42" s="7" t="s">
        <v>26</v>
      </c>
      <c r="Q42" s="15">
        <f>Q39+$Q$2</f>
        <v>0.62638888888888877</v>
      </c>
      <c r="R42" t="s">
        <v>28</v>
      </c>
    </row>
    <row r="43" spans="11:18" x14ac:dyDescent="0.25">
      <c r="N43" s="7">
        <v>36</v>
      </c>
      <c r="O43" s="7" t="s">
        <v>25</v>
      </c>
      <c r="P43" s="7" t="s">
        <v>27</v>
      </c>
      <c r="Q43" s="15">
        <f>Q42+$Q$2</f>
        <v>0.63194444444444431</v>
      </c>
      <c r="R43" t="s">
        <v>29</v>
      </c>
    </row>
    <row r="44" spans="11:18" x14ac:dyDescent="0.25">
      <c r="O44" s="11"/>
      <c r="P44" s="11"/>
    </row>
    <row r="45" spans="11:18" x14ac:dyDescent="0.25">
      <c r="M45" s="17" t="s">
        <v>30</v>
      </c>
      <c r="O45" s="11"/>
      <c r="P45" s="11"/>
    </row>
    <row r="46" spans="11:18" x14ac:dyDescent="0.25">
      <c r="N46" s="7">
        <v>37</v>
      </c>
      <c r="O46" s="7" t="s">
        <v>43</v>
      </c>
      <c r="P46" s="7" t="s">
        <v>32</v>
      </c>
      <c r="Q46" s="15">
        <f>Q43+Q2</f>
        <v>0.63749999999999984</v>
      </c>
    </row>
    <row r="47" spans="11:18" x14ac:dyDescent="0.25">
      <c r="N47" s="7">
        <v>38</v>
      </c>
      <c r="O47" s="7" t="s">
        <v>31</v>
      </c>
      <c r="P47" s="7" t="s">
        <v>33</v>
      </c>
      <c r="Q47" s="15">
        <f>Q46+Q2</f>
        <v>0.64305555555555538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7"/>
  <sheetViews>
    <sheetView topLeftCell="B1" zoomScale="70" zoomScaleNormal="70" workbookViewId="0">
      <selection activeCell="P15" sqref="P15"/>
    </sheetView>
  </sheetViews>
  <sheetFormatPr defaultRowHeight="15" x14ac:dyDescent="0.25"/>
  <cols>
    <col min="2" max="2" width="21.85546875" customWidth="1"/>
    <col min="3" max="3" width="3.85546875" customWidth="1"/>
    <col min="4" max="4" width="4.140625" customWidth="1"/>
    <col min="5" max="5" width="20.28515625" customWidth="1"/>
    <col min="6" max="11" width="20" customWidth="1"/>
    <col min="13" max="13" width="4.5703125" customWidth="1"/>
    <col min="14" max="15" width="20" customWidth="1"/>
  </cols>
  <sheetData>
    <row r="1" spans="2:16" ht="28.5" x14ac:dyDescent="0.45">
      <c r="B1" s="1" t="s">
        <v>38</v>
      </c>
      <c r="C1" s="8"/>
      <c r="M1" s="11"/>
    </row>
    <row r="2" spans="2:16" x14ac:dyDescent="0.25">
      <c r="C2" s="9"/>
      <c r="F2" s="11">
        <v>1</v>
      </c>
      <c r="G2" s="11">
        <v>2</v>
      </c>
      <c r="H2" s="11">
        <v>3</v>
      </c>
      <c r="I2" s="11">
        <v>4</v>
      </c>
      <c r="J2" s="11">
        <v>5</v>
      </c>
      <c r="K2" s="11">
        <v>6</v>
      </c>
      <c r="M2" s="11"/>
      <c r="P2" s="14">
        <v>8.3333333333333332E-3</v>
      </c>
    </row>
    <row r="3" spans="2:16" x14ac:dyDescent="0.25">
      <c r="B3" s="2" t="s">
        <v>0</v>
      </c>
      <c r="C3" s="10"/>
      <c r="E3" s="2" t="s">
        <v>0</v>
      </c>
      <c r="F3" s="7" t="s">
        <v>34</v>
      </c>
      <c r="G3" s="7" t="s">
        <v>4</v>
      </c>
      <c r="H3" s="7" t="s">
        <v>39</v>
      </c>
      <c r="I3" s="7" t="s">
        <v>40</v>
      </c>
      <c r="J3" s="13" t="s">
        <v>41</v>
      </c>
      <c r="K3" s="13" t="s">
        <v>42</v>
      </c>
      <c r="M3" s="7">
        <v>1</v>
      </c>
      <c r="N3" s="7" t="s">
        <v>34</v>
      </c>
      <c r="O3" s="7" t="s">
        <v>4</v>
      </c>
      <c r="P3" s="43">
        <v>0.33333333333333331</v>
      </c>
    </row>
    <row r="4" spans="2:16" x14ac:dyDescent="0.25">
      <c r="B4" s="3" t="s">
        <v>34</v>
      </c>
      <c r="C4" s="5"/>
      <c r="D4">
        <v>1</v>
      </c>
      <c r="E4" s="3" t="s">
        <v>34</v>
      </c>
      <c r="F4" s="6"/>
      <c r="G4" s="7">
        <v>1</v>
      </c>
      <c r="H4" s="7">
        <v>14</v>
      </c>
      <c r="I4" s="7">
        <v>10</v>
      </c>
      <c r="J4" s="7">
        <v>9</v>
      </c>
      <c r="K4" s="7">
        <v>5</v>
      </c>
      <c r="M4" s="13">
        <v>2</v>
      </c>
      <c r="N4" s="13" t="s">
        <v>42</v>
      </c>
      <c r="O4" s="7" t="s">
        <v>39</v>
      </c>
      <c r="P4" s="43">
        <f>P3+$P$2</f>
        <v>0.34166666666666667</v>
      </c>
    </row>
    <row r="5" spans="2:16" x14ac:dyDescent="0.25">
      <c r="B5" s="3" t="s">
        <v>4</v>
      </c>
      <c r="C5" s="5"/>
      <c r="D5">
        <v>2</v>
      </c>
      <c r="E5" s="3" t="s">
        <v>4</v>
      </c>
      <c r="F5" s="7">
        <v>1</v>
      </c>
      <c r="G5" s="6"/>
      <c r="H5" s="7">
        <v>8</v>
      </c>
      <c r="I5" s="7">
        <v>15</v>
      </c>
      <c r="J5" s="7">
        <v>6</v>
      </c>
      <c r="K5" s="7">
        <v>12</v>
      </c>
      <c r="M5" s="7">
        <v>3</v>
      </c>
      <c r="N5" s="13" t="s">
        <v>41</v>
      </c>
      <c r="O5" s="7" t="s">
        <v>40</v>
      </c>
      <c r="P5" s="43">
        <f t="shared" ref="P5:P17" si="0">P4+$P$2</f>
        <v>0.35000000000000003</v>
      </c>
    </row>
    <row r="6" spans="2:16" x14ac:dyDescent="0.25">
      <c r="B6" s="3" t="s">
        <v>39</v>
      </c>
      <c r="C6" s="5"/>
      <c r="D6">
        <v>3</v>
      </c>
      <c r="E6" s="3" t="s">
        <v>39</v>
      </c>
      <c r="F6" s="7">
        <v>14</v>
      </c>
      <c r="G6" s="7">
        <v>8</v>
      </c>
      <c r="H6" s="6"/>
      <c r="I6" s="7">
        <v>4</v>
      </c>
      <c r="J6" s="7">
        <v>11</v>
      </c>
      <c r="K6" s="7">
        <v>2</v>
      </c>
      <c r="M6" s="13">
        <v>4</v>
      </c>
      <c r="N6" s="7" t="s">
        <v>40</v>
      </c>
      <c r="O6" s="7" t="s">
        <v>39</v>
      </c>
      <c r="P6" s="43">
        <f t="shared" si="0"/>
        <v>0.35833333333333339</v>
      </c>
    </row>
    <row r="7" spans="2:16" x14ac:dyDescent="0.25">
      <c r="B7" s="3" t="s">
        <v>40</v>
      </c>
      <c r="C7" s="5"/>
      <c r="D7">
        <v>4</v>
      </c>
      <c r="E7" s="3" t="s">
        <v>40</v>
      </c>
      <c r="F7" s="7">
        <v>10</v>
      </c>
      <c r="G7" s="7">
        <v>15</v>
      </c>
      <c r="H7" s="7">
        <v>4</v>
      </c>
      <c r="I7" s="6"/>
      <c r="J7" s="7">
        <v>3</v>
      </c>
      <c r="K7" s="7">
        <v>7</v>
      </c>
      <c r="M7" s="7">
        <v>5</v>
      </c>
      <c r="N7" s="13" t="s">
        <v>42</v>
      </c>
      <c r="O7" s="7" t="s">
        <v>34</v>
      </c>
      <c r="P7" s="43">
        <f t="shared" si="0"/>
        <v>0.36666666666666675</v>
      </c>
    </row>
    <row r="8" spans="2:16" x14ac:dyDescent="0.25">
      <c r="B8" s="4" t="s">
        <v>41</v>
      </c>
      <c r="C8" s="5"/>
      <c r="D8">
        <v>5</v>
      </c>
      <c r="E8" s="4" t="s">
        <v>41</v>
      </c>
      <c r="F8" s="7">
        <v>9</v>
      </c>
      <c r="G8" s="7">
        <v>6</v>
      </c>
      <c r="H8" s="7">
        <v>11</v>
      </c>
      <c r="I8" s="7">
        <v>3</v>
      </c>
      <c r="J8" s="6"/>
      <c r="K8" s="7">
        <v>13</v>
      </c>
      <c r="M8" s="13">
        <v>6</v>
      </c>
      <c r="N8" s="13" t="s">
        <v>41</v>
      </c>
      <c r="O8" s="7" t="s">
        <v>4</v>
      </c>
      <c r="P8" s="43">
        <f t="shared" si="0"/>
        <v>0.37500000000000011</v>
      </c>
    </row>
    <row r="9" spans="2:16" x14ac:dyDescent="0.25">
      <c r="B9" s="4" t="s">
        <v>42</v>
      </c>
      <c r="C9" s="5"/>
      <c r="D9">
        <v>6</v>
      </c>
      <c r="E9" s="4" t="s">
        <v>42</v>
      </c>
      <c r="F9" s="7">
        <v>5</v>
      </c>
      <c r="G9" s="7">
        <v>12</v>
      </c>
      <c r="H9" s="7">
        <v>2</v>
      </c>
      <c r="I9" s="7">
        <v>7</v>
      </c>
      <c r="J9" s="7">
        <v>13</v>
      </c>
      <c r="K9" s="6"/>
      <c r="M9" s="7">
        <v>7</v>
      </c>
      <c r="N9" s="13" t="s">
        <v>42</v>
      </c>
      <c r="O9" s="7" t="s">
        <v>40</v>
      </c>
      <c r="P9" s="43">
        <f t="shared" si="0"/>
        <v>0.38333333333333347</v>
      </c>
    </row>
    <row r="10" spans="2:16" x14ac:dyDescent="0.25">
      <c r="B10" s="5"/>
      <c r="C10" s="5"/>
      <c r="M10" s="13">
        <v>8</v>
      </c>
      <c r="N10" s="7" t="s">
        <v>39</v>
      </c>
      <c r="O10" s="7" t="s">
        <v>4</v>
      </c>
      <c r="P10" s="43">
        <f t="shared" si="0"/>
        <v>0.39166666666666683</v>
      </c>
    </row>
    <row r="11" spans="2:16" x14ac:dyDescent="0.25">
      <c r="B11" s="5"/>
      <c r="C11" s="5"/>
      <c r="M11" s="7">
        <v>9</v>
      </c>
      <c r="N11" s="13" t="s">
        <v>41</v>
      </c>
      <c r="O11" s="7" t="s">
        <v>34</v>
      </c>
      <c r="P11" s="43">
        <f t="shared" si="0"/>
        <v>0.40000000000000019</v>
      </c>
    </row>
    <row r="12" spans="2:16" x14ac:dyDescent="0.25">
      <c r="B12" s="5"/>
      <c r="C12" s="5"/>
      <c r="M12" s="13">
        <v>10</v>
      </c>
      <c r="N12" s="7" t="s">
        <v>34</v>
      </c>
      <c r="O12" s="7" t="s">
        <v>40</v>
      </c>
      <c r="P12" s="43">
        <f t="shared" si="0"/>
        <v>0.40833333333333355</v>
      </c>
    </row>
    <row r="13" spans="2:16" x14ac:dyDescent="0.25">
      <c r="C13" s="9"/>
      <c r="M13" s="7">
        <v>11</v>
      </c>
      <c r="N13" s="7" t="s">
        <v>39</v>
      </c>
      <c r="O13" s="13" t="s">
        <v>41</v>
      </c>
      <c r="P13" s="43">
        <f t="shared" si="0"/>
        <v>0.41666666666666691</v>
      </c>
    </row>
    <row r="14" spans="2:16" x14ac:dyDescent="0.25">
      <c r="C14" s="9"/>
      <c r="M14" s="13">
        <v>12</v>
      </c>
      <c r="N14" s="7" t="s">
        <v>4</v>
      </c>
      <c r="O14" s="13" t="s">
        <v>42</v>
      </c>
      <c r="P14" s="43">
        <f t="shared" si="0"/>
        <v>0.42500000000000027</v>
      </c>
    </row>
    <row r="15" spans="2:16" x14ac:dyDescent="0.25">
      <c r="C15" s="9"/>
      <c r="M15" s="7">
        <v>13</v>
      </c>
      <c r="N15" s="13" t="s">
        <v>41</v>
      </c>
      <c r="O15" s="13" t="s">
        <v>42</v>
      </c>
      <c r="P15" s="14">
        <f t="shared" si="0"/>
        <v>0.43333333333333363</v>
      </c>
    </row>
    <row r="16" spans="2:16" x14ac:dyDescent="0.25">
      <c r="C16" s="9"/>
      <c r="M16" s="13">
        <v>14</v>
      </c>
      <c r="N16" s="7" t="s">
        <v>39</v>
      </c>
      <c r="O16" s="7" t="s">
        <v>34</v>
      </c>
      <c r="P16" s="14">
        <f t="shared" si="0"/>
        <v>0.44166666666666698</v>
      </c>
    </row>
    <row r="17" spans="3:17" x14ac:dyDescent="0.25">
      <c r="C17" s="9"/>
      <c r="M17" s="7">
        <v>15</v>
      </c>
      <c r="N17" s="7" t="s">
        <v>4</v>
      </c>
      <c r="O17" s="7" t="s">
        <v>40</v>
      </c>
      <c r="P17" s="14">
        <f t="shared" si="0"/>
        <v>0.45000000000000034</v>
      </c>
    </row>
    <row r="19" spans="3:17" x14ac:dyDescent="0.25">
      <c r="L19" s="17" t="s">
        <v>14</v>
      </c>
      <c r="M19" s="11"/>
      <c r="P19" s="14">
        <v>9.7222222222222224E-3</v>
      </c>
    </row>
    <row r="20" spans="3:17" x14ac:dyDescent="0.25">
      <c r="L20" s="11"/>
      <c r="M20" s="7">
        <v>16</v>
      </c>
      <c r="N20" s="7" t="s">
        <v>15</v>
      </c>
      <c r="O20" s="7" t="s">
        <v>48</v>
      </c>
      <c r="P20" s="14">
        <f>P17+P19</f>
        <v>0.45972222222222259</v>
      </c>
      <c r="Q20" t="s">
        <v>24</v>
      </c>
    </row>
    <row r="21" spans="3:17" x14ac:dyDescent="0.25">
      <c r="L21" s="11"/>
      <c r="M21" s="7">
        <v>17</v>
      </c>
      <c r="N21" s="7" t="s">
        <v>17</v>
      </c>
      <c r="O21" s="7" t="s">
        <v>49</v>
      </c>
      <c r="P21" s="14">
        <f>P20+$P$19</f>
        <v>0.46944444444444483</v>
      </c>
      <c r="Q21" t="s">
        <v>25</v>
      </c>
    </row>
    <row r="22" spans="3:17" x14ac:dyDescent="0.25">
      <c r="L22" s="11"/>
      <c r="M22" s="7">
        <v>18</v>
      </c>
      <c r="N22" s="7" t="s">
        <v>19</v>
      </c>
      <c r="O22" s="7" t="s">
        <v>21</v>
      </c>
      <c r="P22" s="14">
        <f>P21+$P$19</f>
        <v>0.47916666666666707</v>
      </c>
      <c r="Q22" t="s">
        <v>26</v>
      </c>
    </row>
    <row r="23" spans="3:17" x14ac:dyDescent="0.25">
      <c r="L23" s="11"/>
      <c r="M23" s="11"/>
      <c r="N23" s="11"/>
      <c r="O23" s="11"/>
    </row>
    <row r="24" spans="3:17" x14ac:dyDescent="0.25">
      <c r="L24" s="17" t="s">
        <v>30</v>
      </c>
      <c r="M24" s="11"/>
      <c r="N24" s="11"/>
      <c r="O24" s="11"/>
    </row>
    <row r="25" spans="3:17" x14ac:dyDescent="0.25">
      <c r="L25" s="11"/>
      <c r="M25" s="7">
        <v>19</v>
      </c>
      <c r="N25" s="7" t="s">
        <v>26</v>
      </c>
      <c r="O25" s="7" t="s">
        <v>24</v>
      </c>
      <c r="P25" s="14">
        <f>P22+P19</f>
        <v>0.48888888888888932</v>
      </c>
    </row>
    <row r="26" spans="3:17" x14ac:dyDescent="0.25">
      <c r="L26" s="11"/>
      <c r="M26" s="7">
        <v>20</v>
      </c>
      <c r="N26" s="7" t="s">
        <v>26</v>
      </c>
      <c r="O26" s="7" t="s">
        <v>25</v>
      </c>
      <c r="P26" s="14">
        <f>P25+P19</f>
        <v>0.49861111111111156</v>
      </c>
    </row>
    <row r="27" spans="3:17" x14ac:dyDescent="0.25">
      <c r="L27" s="11"/>
      <c r="M27" s="7">
        <v>21</v>
      </c>
      <c r="N27" s="7" t="s">
        <v>24</v>
      </c>
      <c r="O27" s="7" t="s">
        <v>25</v>
      </c>
      <c r="P27" s="14">
        <f>P26+P19</f>
        <v>0.50833333333333375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7"/>
  <sheetViews>
    <sheetView tabSelected="1" zoomScale="70" zoomScaleNormal="70" workbookViewId="0">
      <selection activeCell="I25" sqref="I25"/>
    </sheetView>
  </sheetViews>
  <sheetFormatPr defaultRowHeight="15" x14ac:dyDescent="0.25"/>
  <cols>
    <col min="1" max="2" width="3.7109375" customWidth="1"/>
    <col min="3" max="3" width="4.5703125" customWidth="1"/>
    <col min="4" max="4" width="29" customWidth="1"/>
    <col min="5" max="5" width="26.28515625" customWidth="1"/>
    <col min="6" max="6" width="9.140625" style="11"/>
    <col min="9" max="9" width="21.28515625" customWidth="1"/>
    <col min="10" max="10" width="12.42578125" bestFit="1" customWidth="1"/>
    <col min="16" max="16" width="19.85546875" bestFit="1" customWidth="1"/>
  </cols>
  <sheetData>
    <row r="1" spans="3:22" x14ac:dyDescent="0.25">
      <c r="C1" s="11"/>
    </row>
    <row r="2" spans="3:22" ht="15.75" x14ac:dyDescent="0.25">
      <c r="C2" s="11"/>
      <c r="F2" s="24" t="s">
        <v>64</v>
      </c>
      <c r="G2" s="26" t="s">
        <v>65</v>
      </c>
      <c r="H2" s="27" t="s">
        <v>66</v>
      </c>
      <c r="I2" s="27" t="s">
        <v>67</v>
      </c>
      <c r="J2" s="27" t="s">
        <v>68</v>
      </c>
      <c r="K2" s="27" t="s">
        <v>69</v>
      </c>
      <c r="L2" s="27" t="s">
        <v>70</v>
      </c>
      <c r="M2" s="27" t="s">
        <v>71</v>
      </c>
      <c r="O2" s="40" t="s">
        <v>52</v>
      </c>
      <c r="P2" s="41" t="s">
        <v>0</v>
      </c>
      <c r="Q2" s="29" t="s">
        <v>53</v>
      </c>
      <c r="R2" s="29" t="s">
        <v>54</v>
      </c>
      <c r="S2" s="29" t="s">
        <v>55</v>
      </c>
      <c r="T2" s="29" t="s">
        <v>56</v>
      </c>
      <c r="U2" s="29" t="s">
        <v>57</v>
      </c>
      <c r="V2" s="29" t="s">
        <v>58</v>
      </c>
    </row>
    <row r="3" spans="3:22" x14ac:dyDescent="0.25">
      <c r="C3" s="7">
        <v>1</v>
      </c>
      <c r="D3" s="7" t="s">
        <v>34</v>
      </c>
      <c r="E3" s="7" t="s">
        <v>4</v>
      </c>
      <c r="F3" s="25" t="s">
        <v>88</v>
      </c>
      <c r="G3" s="7">
        <f>IFERROR(VALUE(LEFT(F3,FIND(":",F3)-1)),0)</f>
        <v>0</v>
      </c>
      <c r="H3" s="7">
        <f>IFERROR(VALUE(RIGHT(F3,LEN(F3)-FIND(":",F3))),0)</f>
        <v>1</v>
      </c>
      <c r="I3" s="7">
        <f>IF(LEN(F3)=0,0,(IF(G3&gt;H3,3,IF(G3=H3,1,0))))</f>
        <v>0</v>
      </c>
      <c r="J3" s="7">
        <f>IF(LEN(F3)=0,0,(IF(G3&gt;H3,0,IF(G3=H3,1,3))))</f>
        <v>3</v>
      </c>
      <c r="K3" s="7">
        <f>IF(LEN(F3)=0,0,(IF(G3&gt;H3,1,0)))</f>
        <v>0</v>
      </c>
      <c r="L3" s="7">
        <f>IF(LEN(F3)=0,0,(IF(G3=H3,1,0)))</f>
        <v>0</v>
      </c>
      <c r="M3" s="7">
        <f>IF(LEN(F3)=0,0,(IF(G3&lt;H3,1,0)))</f>
        <v>1</v>
      </c>
      <c r="O3" s="25">
        <v>1</v>
      </c>
      <c r="P3" s="4" t="s">
        <v>42</v>
      </c>
      <c r="Q3" s="7">
        <f t="shared" ref="Q3:Q8" si="0">SUMIF($D$3:$D$17,$P$3:$P$8,$I$3:$I$17)+SUMIF($E$3:$E$17,$P$3:$P$8,$J$3:$J$17)</f>
        <v>15</v>
      </c>
      <c r="R3" s="7">
        <f t="shared" ref="R3:R8" si="1">SUMIF($D$3:$D$17,$P$3:$P$8,$K$3:$K$17)+SUMIF($E$3:$E$17,$P$3:$P$8,$M$3:$M$17)</f>
        <v>5</v>
      </c>
      <c r="S3" s="7">
        <f t="shared" ref="S3:S8" si="2">SUMIF($D$3:$D$17,$P$3:$P$8,$L$3:$L$17)+SUMIF($E$3:$E$17,$P$3:$P$8,$L$3:$L$17)</f>
        <v>0</v>
      </c>
      <c r="T3" s="7">
        <f t="shared" ref="T3:T8" si="3">SUMIF($D$3:$D$17,$P$3:$P$8,$M$3:$M$17)+SUMIF($E$3:$E$17,$P$3:$P$8,$K$3:$K$17)</f>
        <v>0</v>
      </c>
      <c r="U3" s="7">
        <f t="shared" ref="U3:U8" si="4">(SUMIF($D$3:$D$17,$P$3:$P$8,$G$3:$G$17)+SUMIF($E$3:$E$17,$P$3:$P$8,$H$3:$H$17))-(SUMIF($D$3:$D$17,$P$3:$P$8,$H$3:$H$17)+SUMIF($E$3:$E$17,$P$3:$P$8,$G$3:$G$17))</f>
        <v>8</v>
      </c>
      <c r="V3" s="7">
        <f t="shared" ref="V3:V8" si="5">Q3+U3/10</f>
        <v>15.8</v>
      </c>
    </row>
    <row r="4" spans="3:22" x14ac:dyDescent="0.25">
      <c r="C4" s="13">
        <v>2</v>
      </c>
      <c r="D4" s="13" t="s">
        <v>42</v>
      </c>
      <c r="E4" s="7" t="s">
        <v>39</v>
      </c>
      <c r="F4" s="25" t="s">
        <v>79</v>
      </c>
      <c r="G4" s="7">
        <f t="shared" ref="G4:G17" si="6">IFERROR(VALUE(LEFT(F4,FIND(":",F4)-1)),0)</f>
        <v>3</v>
      </c>
      <c r="H4" s="7">
        <f t="shared" ref="H4:H17" si="7">IFERROR(VALUE(RIGHT(F4,LEN(F4)-FIND(":",F4))),0)</f>
        <v>1</v>
      </c>
      <c r="I4" s="7">
        <f t="shared" ref="I4:I17" si="8">IF(LEN(F4)=0,0,(IF(G4&gt;H4,3,IF(G4=H4,1,0))))</f>
        <v>3</v>
      </c>
      <c r="J4" s="7">
        <f t="shared" ref="J4:J17" si="9">IF(LEN(F4)=0,0,(IF(G4&gt;H4,0,IF(G4=H4,1,3))))</f>
        <v>0</v>
      </c>
      <c r="K4" s="7">
        <f t="shared" ref="K4:K17" si="10">IF(LEN(F4)=0,0,(IF(G4&gt;H4,1,0)))</f>
        <v>1</v>
      </c>
      <c r="L4" s="7">
        <f t="shared" ref="L4:L17" si="11">IF(LEN(F4)=0,0,(IF(G4=H4,1,0)))</f>
        <v>0</v>
      </c>
      <c r="M4" s="7">
        <f t="shared" ref="M4:M17" si="12">IF(LEN(F4)=0,0,(IF(G4&lt;H4,1,0)))</f>
        <v>0</v>
      </c>
      <c r="O4" s="25">
        <v>2</v>
      </c>
      <c r="P4" s="4" t="s">
        <v>41</v>
      </c>
      <c r="Q4" s="7">
        <f t="shared" si="0"/>
        <v>9</v>
      </c>
      <c r="R4" s="7">
        <f t="shared" si="1"/>
        <v>3</v>
      </c>
      <c r="S4" s="7">
        <f t="shared" si="2"/>
        <v>0</v>
      </c>
      <c r="T4" s="7">
        <f t="shared" si="3"/>
        <v>2</v>
      </c>
      <c r="U4" s="7">
        <f t="shared" si="4"/>
        <v>10</v>
      </c>
      <c r="V4" s="7">
        <f t="shared" si="5"/>
        <v>10</v>
      </c>
    </row>
    <row r="5" spans="3:22" x14ac:dyDescent="0.25">
      <c r="C5" s="7">
        <v>3</v>
      </c>
      <c r="D5" s="13" t="s">
        <v>41</v>
      </c>
      <c r="E5" s="7" t="s">
        <v>40</v>
      </c>
      <c r="F5" s="25" t="s">
        <v>86</v>
      </c>
      <c r="G5" s="7">
        <f t="shared" si="6"/>
        <v>1</v>
      </c>
      <c r="H5" s="7">
        <f t="shared" si="7"/>
        <v>0</v>
      </c>
      <c r="I5" s="7">
        <f t="shared" si="8"/>
        <v>3</v>
      </c>
      <c r="J5" s="7">
        <f t="shared" si="9"/>
        <v>0</v>
      </c>
      <c r="K5" s="7">
        <f t="shared" si="10"/>
        <v>1</v>
      </c>
      <c r="L5" s="7">
        <f t="shared" si="11"/>
        <v>0</v>
      </c>
      <c r="M5" s="7">
        <f t="shared" si="12"/>
        <v>0</v>
      </c>
      <c r="O5" s="25">
        <v>3</v>
      </c>
      <c r="P5" s="3" t="s">
        <v>4</v>
      </c>
      <c r="Q5" s="7">
        <f t="shared" si="0"/>
        <v>9</v>
      </c>
      <c r="R5" s="7">
        <f t="shared" si="1"/>
        <v>3</v>
      </c>
      <c r="S5" s="7">
        <f t="shared" si="2"/>
        <v>0</v>
      </c>
      <c r="T5" s="7">
        <f t="shared" si="3"/>
        <v>2</v>
      </c>
      <c r="U5" s="7">
        <f t="shared" si="4"/>
        <v>4</v>
      </c>
      <c r="V5" s="7">
        <f t="shared" si="5"/>
        <v>9.4</v>
      </c>
    </row>
    <row r="6" spans="3:22" x14ac:dyDescent="0.25">
      <c r="C6" s="13">
        <v>4</v>
      </c>
      <c r="D6" s="7" t="s">
        <v>40</v>
      </c>
      <c r="E6" s="7" t="s">
        <v>39</v>
      </c>
      <c r="F6" s="25" t="s">
        <v>74</v>
      </c>
      <c r="G6" s="7">
        <f t="shared" si="6"/>
        <v>2</v>
      </c>
      <c r="H6" s="7">
        <f t="shared" si="7"/>
        <v>3</v>
      </c>
      <c r="I6" s="7">
        <f t="shared" si="8"/>
        <v>0</v>
      </c>
      <c r="J6" s="7">
        <f t="shared" si="9"/>
        <v>3</v>
      </c>
      <c r="K6" s="7">
        <f t="shared" si="10"/>
        <v>0</v>
      </c>
      <c r="L6" s="7">
        <f t="shared" si="11"/>
        <v>0</v>
      </c>
      <c r="M6" s="7">
        <f t="shared" si="12"/>
        <v>1</v>
      </c>
      <c r="O6" s="25" t="s">
        <v>59</v>
      </c>
      <c r="P6" s="3" t="s">
        <v>39</v>
      </c>
      <c r="Q6" s="7">
        <f t="shared" si="0"/>
        <v>7</v>
      </c>
      <c r="R6" s="7">
        <f t="shared" si="1"/>
        <v>2</v>
      </c>
      <c r="S6" s="7">
        <f t="shared" si="2"/>
        <v>1</v>
      </c>
      <c r="T6" s="7">
        <f t="shared" si="3"/>
        <v>2</v>
      </c>
      <c r="U6" s="7">
        <f t="shared" si="4"/>
        <v>-6</v>
      </c>
      <c r="V6" s="7">
        <f t="shared" si="5"/>
        <v>6.4</v>
      </c>
    </row>
    <row r="7" spans="3:22" x14ac:dyDescent="0.25">
      <c r="C7" s="7">
        <v>5</v>
      </c>
      <c r="D7" s="50" t="s">
        <v>42</v>
      </c>
      <c r="E7" s="50" t="s">
        <v>34</v>
      </c>
      <c r="F7" s="25" t="s">
        <v>75</v>
      </c>
      <c r="G7" s="7">
        <f t="shared" si="6"/>
        <v>3</v>
      </c>
      <c r="H7" s="7">
        <f t="shared" si="7"/>
        <v>0</v>
      </c>
      <c r="I7" s="7">
        <f t="shared" si="8"/>
        <v>3</v>
      </c>
      <c r="J7" s="7">
        <f t="shared" si="9"/>
        <v>0</v>
      </c>
      <c r="K7" s="7">
        <f t="shared" si="10"/>
        <v>1</v>
      </c>
      <c r="L7" s="7">
        <f t="shared" si="11"/>
        <v>0</v>
      </c>
      <c r="M7" s="7">
        <f t="shared" si="12"/>
        <v>0</v>
      </c>
      <c r="O7" s="25" t="s">
        <v>60</v>
      </c>
      <c r="P7" s="3" t="s">
        <v>34</v>
      </c>
      <c r="Q7" s="7">
        <f t="shared" si="0"/>
        <v>2</v>
      </c>
      <c r="R7" s="7">
        <f t="shared" si="1"/>
        <v>0</v>
      </c>
      <c r="S7" s="7">
        <f t="shared" si="2"/>
        <v>2</v>
      </c>
      <c r="T7" s="7">
        <f t="shared" si="3"/>
        <v>3</v>
      </c>
      <c r="U7" s="7">
        <f t="shared" si="4"/>
        <v>-9</v>
      </c>
      <c r="V7" s="7">
        <f t="shared" si="5"/>
        <v>1.1000000000000001</v>
      </c>
    </row>
    <row r="8" spans="3:22" x14ac:dyDescent="0.25">
      <c r="C8" s="13">
        <v>6</v>
      </c>
      <c r="D8" s="13" t="s">
        <v>41</v>
      </c>
      <c r="E8" s="7" t="s">
        <v>4</v>
      </c>
      <c r="F8" s="25" t="s">
        <v>88</v>
      </c>
      <c r="G8" s="7">
        <f t="shared" si="6"/>
        <v>0</v>
      </c>
      <c r="H8" s="7">
        <f t="shared" si="7"/>
        <v>1</v>
      </c>
      <c r="I8" s="7">
        <f t="shared" si="8"/>
        <v>0</v>
      </c>
      <c r="J8" s="7">
        <f t="shared" si="9"/>
        <v>3</v>
      </c>
      <c r="K8" s="7">
        <f t="shared" si="10"/>
        <v>0</v>
      </c>
      <c r="L8" s="7">
        <f t="shared" si="11"/>
        <v>0</v>
      </c>
      <c r="M8" s="7">
        <f t="shared" si="12"/>
        <v>1</v>
      </c>
      <c r="O8" s="25" t="s">
        <v>61</v>
      </c>
      <c r="P8" s="3" t="s">
        <v>40</v>
      </c>
      <c r="Q8" s="7">
        <f t="shared" si="0"/>
        <v>1</v>
      </c>
      <c r="R8" s="7">
        <f t="shared" si="1"/>
        <v>0</v>
      </c>
      <c r="S8" s="7">
        <f t="shared" si="2"/>
        <v>1</v>
      </c>
      <c r="T8" s="7">
        <f t="shared" si="3"/>
        <v>4</v>
      </c>
      <c r="U8" s="7">
        <f t="shared" si="4"/>
        <v>-7</v>
      </c>
      <c r="V8" s="7">
        <f t="shared" si="5"/>
        <v>0.30000000000000004</v>
      </c>
    </row>
    <row r="9" spans="3:22" x14ac:dyDescent="0.25">
      <c r="C9" s="7">
        <v>7</v>
      </c>
      <c r="D9" s="13" t="s">
        <v>42</v>
      </c>
      <c r="E9" s="7" t="s">
        <v>40</v>
      </c>
      <c r="F9" s="25" t="s">
        <v>83</v>
      </c>
      <c r="G9" s="7">
        <f t="shared" si="6"/>
        <v>2</v>
      </c>
      <c r="H9" s="7">
        <f t="shared" si="7"/>
        <v>1</v>
      </c>
      <c r="I9" s="7">
        <f t="shared" si="8"/>
        <v>3</v>
      </c>
      <c r="J9" s="7">
        <f t="shared" si="9"/>
        <v>0</v>
      </c>
      <c r="K9" s="7">
        <f t="shared" si="10"/>
        <v>1</v>
      </c>
      <c r="L9" s="7">
        <f t="shared" si="11"/>
        <v>0</v>
      </c>
      <c r="M9" s="7">
        <f t="shared" si="12"/>
        <v>0</v>
      </c>
    </row>
    <row r="10" spans="3:22" x14ac:dyDescent="0.25">
      <c r="C10" s="13">
        <v>8</v>
      </c>
      <c r="D10" s="7" t="s">
        <v>39</v>
      </c>
      <c r="E10" s="7" t="s">
        <v>4</v>
      </c>
      <c r="F10" s="25" t="s">
        <v>83</v>
      </c>
      <c r="G10" s="7">
        <f t="shared" si="6"/>
        <v>2</v>
      </c>
      <c r="H10" s="7">
        <f t="shared" si="7"/>
        <v>1</v>
      </c>
      <c r="I10" s="7">
        <f t="shared" si="8"/>
        <v>3</v>
      </c>
      <c r="J10" s="7">
        <f t="shared" si="9"/>
        <v>0</v>
      </c>
      <c r="K10" s="7">
        <f t="shared" si="10"/>
        <v>1</v>
      </c>
      <c r="L10" s="7">
        <f t="shared" si="11"/>
        <v>0</v>
      </c>
      <c r="M10" s="7">
        <f t="shared" si="12"/>
        <v>0</v>
      </c>
    </row>
    <row r="11" spans="3:22" x14ac:dyDescent="0.25">
      <c r="C11" s="7">
        <v>9</v>
      </c>
      <c r="D11" s="13" t="s">
        <v>41</v>
      </c>
      <c r="E11" s="7" t="s">
        <v>34</v>
      </c>
      <c r="F11" s="25" t="s">
        <v>89</v>
      </c>
      <c r="G11" s="7">
        <f t="shared" si="6"/>
        <v>5</v>
      </c>
      <c r="H11" s="7">
        <f t="shared" si="7"/>
        <v>0</v>
      </c>
      <c r="I11" s="7">
        <f t="shared" si="8"/>
        <v>3</v>
      </c>
      <c r="J11" s="7">
        <f t="shared" si="9"/>
        <v>0</v>
      </c>
      <c r="K11" s="7">
        <f t="shared" si="10"/>
        <v>1</v>
      </c>
      <c r="L11" s="7">
        <f t="shared" si="11"/>
        <v>0</v>
      </c>
      <c r="M11" s="7">
        <f t="shared" si="12"/>
        <v>0</v>
      </c>
    </row>
    <row r="12" spans="3:22" x14ac:dyDescent="0.25">
      <c r="C12" s="13">
        <v>10</v>
      </c>
      <c r="D12" s="7" t="s">
        <v>34</v>
      </c>
      <c r="E12" s="7" t="s">
        <v>40</v>
      </c>
      <c r="F12" s="25" t="s">
        <v>103</v>
      </c>
      <c r="G12" s="7">
        <f t="shared" si="6"/>
        <v>1</v>
      </c>
      <c r="H12" s="7">
        <f t="shared" si="7"/>
        <v>1</v>
      </c>
      <c r="I12" s="7">
        <f t="shared" si="8"/>
        <v>1</v>
      </c>
      <c r="J12" s="7">
        <f t="shared" si="9"/>
        <v>1</v>
      </c>
      <c r="K12" s="7">
        <f t="shared" si="10"/>
        <v>0</v>
      </c>
      <c r="L12" s="7">
        <f t="shared" si="11"/>
        <v>1</v>
      </c>
      <c r="M12" s="7">
        <f t="shared" si="12"/>
        <v>0</v>
      </c>
    </row>
    <row r="13" spans="3:22" x14ac:dyDescent="0.25">
      <c r="C13" s="7">
        <v>11</v>
      </c>
      <c r="D13" s="7" t="s">
        <v>39</v>
      </c>
      <c r="E13" s="13" t="s">
        <v>41</v>
      </c>
      <c r="F13" s="25" t="s">
        <v>127</v>
      </c>
      <c r="G13" s="7">
        <f t="shared" si="6"/>
        <v>1</v>
      </c>
      <c r="H13" s="7">
        <f t="shared" si="7"/>
        <v>7</v>
      </c>
      <c r="I13" s="7">
        <f t="shared" si="8"/>
        <v>0</v>
      </c>
      <c r="J13" s="7">
        <f t="shared" si="9"/>
        <v>3</v>
      </c>
      <c r="K13" s="7">
        <f t="shared" si="10"/>
        <v>0</v>
      </c>
      <c r="L13" s="7">
        <f t="shared" si="11"/>
        <v>0</v>
      </c>
      <c r="M13" s="7">
        <f t="shared" si="12"/>
        <v>1</v>
      </c>
    </row>
    <row r="14" spans="3:22" x14ac:dyDescent="0.25">
      <c r="C14" s="13">
        <v>12</v>
      </c>
      <c r="D14" s="50" t="s">
        <v>4</v>
      </c>
      <c r="E14" s="50" t="s">
        <v>42</v>
      </c>
      <c r="F14" s="25" t="s">
        <v>81</v>
      </c>
      <c r="G14" s="7">
        <f t="shared" si="6"/>
        <v>1</v>
      </c>
      <c r="H14" s="7">
        <f t="shared" si="7"/>
        <v>2</v>
      </c>
      <c r="I14" s="7">
        <f t="shared" si="8"/>
        <v>0</v>
      </c>
      <c r="J14" s="7">
        <f t="shared" si="9"/>
        <v>3</v>
      </c>
      <c r="K14" s="7">
        <f t="shared" si="10"/>
        <v>0</v>
      </c>
      <c r="L14" s="7">
        <f t="shared" si="11"/>
        <v>0</v>
      </c>
      <c r="M14" s="7">
        <f t="shared" si="12"/>
        <v>1</v>
      </c>
    </row>
    <row r="15" spans="3:22" x14ac:dyDescent="0.25">
      <c r="C15" s="7">
        <v>13</v>
      </c>
      <c r="D15" s="13" t="s">
        <v>41</v>
      </c>
      <c r="E15" s="13" t="s">
        <v>42</v>
      </c>
      <c r="F15" s="25" t="s">
        <v>129</v>
      </c>
      <c r="G15" s="7">
        <f t="shared" si="6"/>
        <v>3</v>
      </c>
      <c r="H15" s="7">
        <f t="shared" si="7"/>
        <v>4</v>
      </c>
      <c r="I15" s="7">
        <f t="shared" si="8"/>
        <v>0</v>
      </c>
      <c r="J15" s="7">
        <f t="shared" si="9"/>
        <v>3</v>
      </c>
      <c r="K15" s="7">
        <f t="shared" si="10"/>
        <v>0</v>
      </c>
      <c r="L15" s="7">
        <f t="shared" si="11"/>
        <v>0</v>
      </c>
      <c r="M15" s="7">
        <f t="shared" si="12"/>
        <v>1</v>
      </c>
    </row>
    <row r="16" spans="3:22" x14ac:dyDescent="0.25">
      <c r="C16" s="13">
        <v>14</v>
      </c>
      <c r="D16" s="7" t="s">
        <v>39</v>
      </c>
      <c r="E16" s="7" t="s">
        <v>34</v>
      </c>
      <c r="F16" s="25" t="s">
        <v>131</v>
      </c>
      <c r="G16" s="7">
        <f t="shared" si="6"/>
        <v>3</v>
      </c>
      <c r="H16" s="7">
        <f t="shared" si="7"/>
        <v>3</v>
      </c>
      <c r="I16" s="7">
        <f t="shared" si="8"/>
        <v>1</v>
      </c>
      <c r="J16" s="7">
        <f t="shared" si="9"/>
        <v>1</v>
      </c>
      <c r="K16" s="7">
        <f t="shared" si="10"/>
        <v>0</v>
      </c>
      <c r="L16" s="7">
        <f t="shared" si="11"/>
        <v>1</v>
      </c>
      <c r="M16" s="7">
        <f t="shared" si="12"/>
        <v>0</v>
      </c>
    </row>
    <row r="17" spans="2:13" x14ac:dyDescent="0.25">
      <c r="C17" s="7">
        <v>15</v>
      </c>
      <c r="D17" s="7" t="s">
        <v>4</v>
      </c>
      <c r="E17" s="7" t="s">
        <v>40</v>
      </c>
      <c r="F17" s="25" t="s">
        <v>128</v>
      </c>
      <c r="G17" s="7">
        <f t="shared" si="6"/>
        <v>4</v>
      </c>
      <c r="H17" s="7">
        <f t="shared" si="7"/>
        <v>0</v>
      </c>
      <c r="I17" s="7">
        <f t="shared" si="8"/>
        <v>3</v>
      </c>
      <c r="J17" s="7">
        <f t="shared" si="9"/>
        <v>0</v>
      </c>
      <c r="K17" s="7">
        <f t="shared" si="10"/>
        <v>1</v>
      </c>
      <c r="L17" s="7">
        <f t="shared" si="11"/>
        <v>0</v>
      </c>
      <c r="M17" s="7">
        <f t="shared" si="12"/>
        <v>0</v>
      </c>
    </row>
    <row r="19" spans="2:13" x14ac:dyDescent="0.25">
      <c r="B19" s="17" t="s">
        <v>14</v>
      </c>
      <c r="C19" s="11"/>
      <c r="F19" s="42"/>
    </row>
    <row r="20" spans="2:13" x14ac:dyDescent="0.25">
      <c r="B20" s="11"/>
      <c r="C20" s="7">
        <v>16</v>
      </c>
      <c r="D20" s="7" t="s">
        <v>130</v>
      </c>
      <c r="E20" s="7" t="s">
        <v>132</v>
      </c>
      <c r="F20" s="24" t="s">
        <v>83</v>
      </c>
      <c r="G20" t="s">
        <v>24</v>
      </c>
    </row>
    <row r="21" spans="2:13" x14ac:dyDescent="0.25">
      <c r="B21" s="11"/>
      <c r="C21" s="7">
        <v>17</v>
      </c>
      <c r="D21" s="7" t="s">
        <v>133</v>
      </c>
      <c r="E21" s="7" t="s">
        <v>134</v>
      </c>
      <c r="F21" s="24" t="s">
        <v>80</v>
      </c>
      <c r="G21" t="s">
        <v>25</v>
      </c>
    </row>
    <row r="22" spans="2:13" x14ac:dyDescent="0.25">
      <c r="B22" s="11"/>
      <c r="C22" s="7">
        <v>18</v>
      </c>
      <c r="D22" s="7" t="s">
        <v>135</v>
      </c>
      <c r="E22" s="7" t="s">
        <v>136</v>
      </c>
      <c r="F22" s="24" t="s">
        <v>140</v>
      </c>
      <c r="G22" t="s">
        <v>26</v>
      </c>
    </row>
    <row r="23" spans="2:13" x14ac:dyDescent="0.25">
      <c r="B23" s="11"/>
      <c r="C23" s="11"/>
      <c r="D23" s="11"/>
      <c r="E23" s="11"/>
      <c r="F23" s="24"/>
    </row>
    <row r="24" spans="2:13" x14ac:dyDescent="0.25">
      <c r="B24" s="17" t="s">
        <v>30</v>
      </c>
      <c r="C24" s="11"/>
      <c r="D24" s="11"/>
      <c r="E24" s="11"/>
      <c r="F24" s="24"/>
    </row>
    <row r="25" spans="2:13" x14ac:dyDescent="0.25">
      <c r="B25" s="11"/>
      <c r="C25" s="7">
        <v>19</v>
      </c>
      <c r="D25" s="7" t="s">
        <v>139</v>
      </c>
      <c r="E25" s="7" t="s">
        <v>137</v>
      </c>
      <c r="F25" s="24" t="s">
        <v>119</v>
      </c>
      <c r="H25">
        <v>1</v>
      </c>
      <c r="I25" t="s">
        <v>41</v>
      </c>
    </row>
    <row r="26" spans="2:13" x14ac:dyDescent="0.25">
      <c r="B26" s="11"/>
      <c r="C26" s="7">
        <v>20</v>
      </c>
      <c r="D26" s="7" t="s">
        <v>139</v>
      </c>
      <c r="E26" s="7" t="s">
        <v>138</v>
      </c>
      <c r="F26" s="24" t="s">
        <v>84</v>
      </c>
      <c r="H26">
        <v>2</v>
      </c>
      <c r="I26" t="s">
        <v>34</v>
      </c>
    </row>
    <row r="27" spans="2:13" x14ac:dyDescent="0.25">
      <c r="B27" s="11"/>
      <c r="C27" s="7">
        <v>21</v>
      </c>
      <c r="D27" s="7" t="s">
        <v>137</v>
      </c>
      <c r="E27" s="7" t="s">
        <v>138</v>
      </c>
      <c r="F27" s="24" t="s">
        <v>81</v>
      </c>
      <c r="H27">
        <v>3</v>
      </c>
      <c r="I27" t="s">
        <v>42</v>
      </c>
    </row>
  </sheetData>
  <sortState ref="P3:V8">
    <sortCondition descending="1" ref="V3:V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8"/>
  <sheetViews>
    <sheetView zoomScale="70" zoomScaleNormal="70" workbookViewId="0">
      <selection activeCell="E40" sqref="E40"/>
    </sheetView>
  </sheetViews>
  <sheetFormatPr defaultRowHeight="15" x14ac:dyDescent="0.25"/>
  <cols>
    <col min="1" max="1" width="4.140625" customWidth="1"/>
    <col min="2" max="3" width="4.5703125" style="11" customWidth="1"/>
    <col min="4" max="4" width="28.28515625" customWidth="1"/>
    <col min="5" max="5" width="24.5703125" customWidth="1"/>
    <col min="6" max="6" width="9" style="24" customWidth="1"/>
    <col min="7" max="8" width="9" style="11" customWidth="1"/>
    <col min="9" max="9" width="21.5703125" style="11" customWidth="1"/>
    <col min="10" max="10" width="12.42578125" style="11" bestFit="1" customWidth="1"/>
    <col min="11" max="13" width="9" style="11" customWidth="1"/>
    <col min="14" max="14" width="8.85546875" customWidth="1"/>
    <col min="15" max="15" width="9.140625" style="24"/>
    <col min="16" max="16" width="22.140625" style="17" customWidth="1"/>
    <col min="17" max="22" width="9.140625" style="11"/>
  </cols>
  <sheetData>
    <row r="2" spans="2:22" ht="15.75" x14ac:dyDescent="0.25">
      <c r="D2" t="s">
        <v>62</v>
      </c>
      <c r="E2" t="s">
        <v>63</v>
      </c>
      <c r="F2" s="24" t="s">
        <v>64</v>
      </c>
      <c r="G2" s="26" t="s">
        <v>65</v>
      </c>
      <c r="H2" s="27" t="s">
        <v>66</v>
      </c>
      <c r="I2" s="27" t="s">
        <v>67</v>
      </c>
      <c r="J2" s="27" t="s">
        <v>68</v>
      </c>
      <c r="K2" s="27" t="s">
        <v>69</v>
      </c>
      <c r="L2" s="27" t="s">
        <v>70</v>
      </c>
      <c r="M2" s="27" t="s">
        <v>71</v>
      </c>
      <c r="O2" s="40" t="s">
        <v>52</v>
      </c>
      <c r="P2" s="41" t="s">
        <v>0</v>
      </c>
      <c r="Q2" s="29" t="s">
        <v>53</v>
      </c>
      <c r="R2" s="29" t="s">
        <v>54</v>
      </c>
      <c r="S2" s="29" t="s">
        <v>55</v>
      </c>
      <c r="T2" s="29" t="s">
        <v>56</v>
      </c>
      <c r="U2" s="29" t="s">
        <v>57</v>
      </c>
      <c r="V2" s="29" t="s">
        <v>58</v>
      </c>
    </row>
    <row r="3" spans="2:22" x14ac:dyDescent="0.25">
      <c r="B3" s="7">
        <v>1</v>
      </c>
      <c r="C3" s="16">
        <v>1</v>
      </c>
      <c r="D3" s="12" t="s">
        <v>3</v>
      </c>
      <c r="E3" s="3" t="s">
        <v>4</v>
      </c>
      <c r="F3" s="25" t="s">
        <v>79</v>
      </c>
      <c r="G3" s="7">
        <f>IFERROR(VALUE(LEFT(F3,FIND(":",F3)-1)),0)</f>
        <v>3</v>
      </c>
      <c r="H3" s="7">
        <f>IFERROR(VALUE(RIGHT(F3,LEN(F3)-FIND(":",F3))),0)</f>
        <v>1</v>
      </c>
      <c r="I3" s="7">
        <f>IF(LEN(F3)=0,0,(IF(G3&gt;H3,3,IF(G3=H3,1,0))))</f>
        <v>3</v>
      </c>
      <c r="J3" s="7">
        <f>IF(LEN(F3)=0,0,(IF(G3&gt;H3,0,IF(G3=H3,1,3))))</f>
        <v>0</v>
      </c>
      <c r="K3" s="7">
        <f>IF(LEN(F3)=0,0,(IF(G3&gt;H3,1,0)))</f>
        <v>1</v>
      </c>
      <c r="L3" s="7">
        <f>IF(LEN(F3)=0,0,(IF(G3=H3,1,0)))</f>
        <v>0</v>
      </c>
      <c r="M3" s="7">
        <f>IF(LEN(F3)=0,0,(IF(G3&lt;H3,1,0)))</f>
        <v>0</v>
      </c>
      <c r="N3" s="18"/>
      <c r="O3" s="25">
        <v>1</v>
      </c>
      <c r="P3" s="22" t="s">
        <v>3</v>
      </c>
      <c r="Q3" s="7">
        <f t="shared" ref="Q3:Q8" si="0">SUMIF($D$3:$D$17,$P$3:$P$8,$I$3:$I$17)+SUMIF($E$3:$E$17,$P$3:$P$8,$J$3:$J$17)</f>
        <v>15</v>
      </c>
      <c r="R3" s="7">
        <f t="shared" ref="R3:R8" si="1">SUMIF($D$3:$D$17,$P$3:$P$8,$K$3:$K$17)+SUMIF($E$3:$E$17,$P$3:$P$8,$M$3:$M$17)</f>
        <v>5</v>
      </c>
      <c r="S3" s="7">
        <f t="shared" ref="S3:S8" si="2">SUMIF($D$3:$D$17,$P$3:$P$8,$L$3:$L$17)+SUMIF($E$3:$E$17,$P$3:$P$8,$L$3:$L$17)</f>
        <v>0</v>
      </c>
      <c r="T3" s="7">
        <f t="shared" ref="T3:T8" si="3">SUMIF($D$3:$D$17,$P$3:$P$8,$M$3:$M$17)+SUMIF($E$3:$E$17,$P$3:$P$8,$K$3:$K$17)</f>
        <v>0</v>
      </c>
      <c r="U3" s="7">
        <f t="shared" ref="U3:U8" si="4">(SUMIF($D$3:$D$17,$P$3:$P$8,$G$3:$G$17)+SUMIF($E$3:$E$17,$P$3:$P$8,$H$3:$H$17))-(SUMIF($D$3:$D$17,$P$3:$P$8,$H$3:$H$17)+SUMIF($E$3:$E$17,$P$3:$P$8,$G$3:$G$17))</f>
        <v>11</v>
      </c>
      <c r="V3" s="7">
        <f t="shared" ref="V3:V8" si="5">Q3+U3/10</f>
        <v>16.100000000000001</v>
      </c>
    </row>
    <row r="4" spans="2:22" x14ac:dyDescent="0.25">
      <c r="B4" s="13">
        <v>2</v>
      </c>
      <c r="C4" s="13">
        <v>3</v>
      </c>
      <c r="D4" s="4" t="s">
        <v>1</v>
      </c>
      <c r="E4" s="3" t="s">
        <v>5</v>
      </c>
      <c r="F4" s="25" t="s">
        <v>80</v>
      </c>
      <c r="G4" s="7">
        <f t="shared" ref="G4:G34" si="6">IFERROR(VALUE(LEFT(F4,FIND(":",F4)-1)),0)</f>
        <v>0</v>
      </c>
      <c r="H4" s="7">
        <f t="shared" ref="H4:H34" si="7">IFERROR(VALUE(RIGHT(F4,LEN(F4)-FIND(":",F4))),0)</f>
        <v>2</v>
      </c>
      <c r="I4" s="7">
        <f t="shared" ref="I4:I17" si="8">IF(LEN(F4)=0,0,(IF(G4&gt;H4,3,IF(G4=H4,1,0))))</f>
        <v>0</v>
      </c>
      <c r="J4" s="7">
        <f t="shared" ref="J4:J17" si="9">IF(LEN(F4)=0,0,(IF(G4&gt;H4,0,IF(G4=H4,1,3))))</f>
        <v>3</v>
      </c>
      <c r="K4" s="7">
        <f t="shared" ref="K4:K17" si="10">IF(LEN(F4)=0,0,(IF(G4&gt;H4,1,0)))</f>
        <v>0</v>
      </c>
      <c r="L4" s="7">
        <f t="shared" ref="L4:L17" si="11">IF(LEN(F4)=0,0,(IF(G4=H4,1,0)))</f>
        <v>0</v>
      </c>
      <c r="M4" s="7">
        <f t="shared" ref="M4:M17" si="12">IF(LEN(F4)=0,0,(IF(G4&lt;H4,1,0)))</f>
        <v>1</v>
      </c>
      <c r="N4" s="18"/>
      <c r="O4" s="25">
        <v>2</v>
      </c>
      <c r="P4" s="23" t="s">
        <v>7</v>
      </c>
      <c r="Q4" s="7">
        <f t="shared" si="0"/>
        <v>10</v>
      </c>
      <c r="R4" s="7">
        <f t="shared" si="1"/>
        <v>3</v>
      </c>
      <c r="S4" s="7">
        <f t="shared" si="2"/>
        <v>1</v>
      </c>
      <c r="T4" s="7">
        <f t="shared" si="3"/>
        <v>1</v>
      </c>
      <c r="U4" s="7">
        <f t="shared" si="4"/>
        <v>4</v>
      </c>
      <c r="V4" s="7">
        <f t="shared" si="5"/>
        <v>10.4</v>
      </c>
    </row>
    <row r="5" spans="2:22" x14ac:dyDescent="0.25">
      <c r="B5" s="7">
        <v>3</v>
      </c>
      <c r="C5" s="16">
        <v>5</v>
      </c>
      <c r="D5" s="4" t="s">
        <v>7</v>
      </c>
      <c r="E5" s="3" t="s">
        <v>6</v>
      </c>
      <c r="F5" s="25" t="s">
        <v>78</v>
      </c>
      <c r="G5" s="7">
        <f t="shared" si="6"/>
        <v>2</v>
      </c>
      <c r="H5" s="7">
        <f t="shared" si="7"/>
        <v>2</v>
      </c>
      <c r="I5" s="7">
        <f t="shared" si="8"/>
        <v>1</v>
      </c>
      <c r="J5" s="7">
        <f t="shared" si="9"/>
        <v>1</v>
      </c>
      <c r="K5" s="7">
        <f t="shared" si="10"/>
        <v>0</v>
      </c>
      <c r="L5" s="7">
        <f t="shared" si="11"/>
        <v>1</v>
      </c>
      <c r="M5" s="7">
        <f t="shared" si="12"/>
        <v>0</v>
      </c>
      <c r="N5" s="18"/>
      <c r="O5" s="25">
        <v>3</v>
      </c>
      <c r="P5" s="22" t="s">
        <v>5</v>
      </c>
      <c r="Q5" s="7">
        <f t="shared" si="0"/>
        <v>7</v>
      </c>
      <c r="R5" s="7">
        <f t="shared" si="1"/>
        <v>2</v>
      </c>
      <c r="S5" s="7">
        <f t="shared" si="2"/>
        <v>1</v>
      </c>
      <c r="T5" s="7">
        <f t="shared" si="3"/>
        <v>2</v>
      </c>
      <c r="U5" s="7">
        <f t="shared" si="4"/>
        <v>1</v>
      </c>
      <c r="V5" s="7">
        <f t="shared" si="5"/>
        <v>7.1</v>
      </c>
    </row>
    <row r="6" spans="2:22" x14ac:dyDescent="0.25">
      <c r="B6" s="13">
        <v>4</v>
      </c>
      <c r="C6" s="13">
        <v>7</v>
      </c>
      <c r="D6" s="3" t="s">
        <v>5</v>
      </c>
      <c r="E6" s="3" t="s">
        <v>6</v>
      </c>
      <c r="F6" s="25" t="s">
        <v>79</v>
      </c>
      <c r="G6" s="7">
        <f t="shared" si="6"/>
        <v>3</v>
      </c>
      <c r="H6" s="7">
        <f t="shared" si="7"/>
        <v>1</v>
      </c>
      <c r="I6" s="7">
        <f t="shared" si="8"/>
        <v>3</v>
      </c>
      <c r="J6" s="7">
        <f t="shared" si="9"/>
        <v>0</v>
      </c>
      <c r="K6" s="7">
        <f t="shared" si="10"/>
        <v>1</v>
      </c>
      <c r="L6" s="7">
        <f t="shared" si="11"/>
        <v>0</v>
      </c>
      <c r="M6" s="7">
        <f t="shared" si="12"/>
        <v>0</v>
      </c>
      <c r="N6" s="18"/>
      <c r="O6" s="25" t="s">
        <v>59</v>
      </c>
      <c r="P6" s="22" t="s">
        <v>6</v>
      </c>
      <c r="Q6" s="7">
        <f t="shared" si="0"/>
        <v>5</v>
      </c>
      <c r="R6" s="7">
        <f t="shared" si="1"/>
        <v>1</v>
      </c>
      <c r="S6" s="7">
        <f t="shared" si="2"/>
        <v>2</v>
      </c>
      <c r="T6" s="7">
        <f t="shared" si="3"/>
        <v>2</v>
      </c>
      <c r="U6" s="7">
        <f t="shared" si="4"/>
        <v>-4</v>
      </c>
      <c r="V6" s="7">
        <f t="shared" si="5"/>
        <v>4.5999999999999996</v>
      </c>
    </row>
    <row r="7" spans="2:22" x14ac:dyDescent="0.25">
      <c r="B7" s="7">
        <v>5</v>
      </c>
      <c r="C7" s="16">
        <v>9</v>
      </c>
      <c r="D7" s="3" t="s">
        <v>3</v>
      </c>
      <c r="E7" s="4" t="s">
        <v>1</v>
      </c>
      <c r="F7" s="25" t="s">
        <v>83</v>
      </c>
      <c r="G7" s="7">
        <f t="shared" si="6"/>
        <v>2</v>
      </c>
      <c r="H7" s="7">
        <f t="shared" si="7"/>
        <v>1</v>
      </c>
      <c r="I7" s="7">
        <f t="shared" si="8"/>
        <v>3</v>
      </c>
      <c r="J7" s="7">
        <f t="shared" si="9"/>
        <v>0</v>
      </c>
      <c r="K7" s="7">
        <f t="shared" si="10"/>
        <v>1</v>
      </c>
      <c r="L7" s="7">
        <f t="shared" si="11"/>
        <v>0</v>
      </c>
      <c r="M7" s="7">
        <f t="shared" si="12"/>
        <v>0</v>
      </c>
      <c r="N7" s="5"/>
      <c r="O7" s="25" t="s">
        <v>61</v>
      </c>
      <c r="P7" s="22" t="s">
        <v>4</v>
      </c>
      <c r="Q7" s="7">
        <f t="shared" si="0"/>
        <v>3</v>
      </c>
      <c r="R7" s="7">
        <f t="shared" si="1"/>
        <v>0</v>
      </c>
      <c r="S7" s="7">
        <f t="shared" si="2"/>
        <v>3</v>
      </c>
      <c r="T7" s="7">
        <f t="shared" si="3"/>
        <v>2</v>
      </c>
      <c r="U7" s="7">
        <f t="shared" si="4"/>
        <v>-4</v>
      </c>
      <c r="V7" s="7">
        <f t="shared" si="5"/>
        <v>2.6</v>
      </c>
    </row>
    <row r="8" spans="2:22" x14ac:dyDescent="0.25">
      <c r="B8" s="13">
        <v>6</v>
      </c>
      <c r="C8" s="13">
        <v>11</v>
      </c>
      <c r="D8" s="4" t="s">
        <v>7</v>
      </c>
      <c r="E8" s="3" t="s">
        <v>4</v>
      </c>
      <c r="F8" s="25" t="s">
        <v>84</v>
      </c>
      <c r="G8" s="7">
        <f t="shared" si="6"/>
        <v>2</v>
      </c>
      <c r="H8" s="7">
        <f t="shared" si="7"/>
        <v>0</v>
      </c>
      <c r="I8" s="7">
        <f t="shared" si="8"/>
        <v>3</v>
      </c>
      <c r="J8" s="7">
        <f t="shared" si="9"/>
        <v>0</v>
      </c>
      <c r="K8" s="7">
        <f t="shared" si="10"/>
        <v>1</v>
      </c>
      <c r="L8" s="7">
        <f t="shared" si="11"/>
        <v>0</v>
      </c>
      <c r="M8" s="7">
        <f t="shared" si="12"/>
        <v>0</v>
      </c>
      <c r="N8" s="18"/>
      <c r="O8" s="25" t="s">
        <v>60</v>
      </c>
      <c r="P8" s="23" t="s">
        <v>1</v>
      </c>
      <c r="Q8" s="7">
        <f t="shared" si="0"/>
        <v>1</v>
      </c>
      <c r="R8" s="7">
        <f t="shared" si="1"/>
        <v>0</v>
      </c>
      <c r="S8" s="7">
        <f t="shared" si="2"/>
        <v>1</v>
      </c>
      <c r="T8" s="7">
        <f t="shared" si="3"/>
        <v>4</v>
      </c>
      <c r="U8" s="7">
        <f t="shared" si="4"/>
        <v>-8</v>
      </c>
      <c r="V8" s="7">
        <f t="shared" si="5"/>
        <v>0.19999999999999996</v>
      </c>
    </row>
    <row r="9" spans="2:22" x14ac:dyDescent="0.25">
      <c r="B9" s="7">
        <v>7</v>
      </c>
      <c r="C9" s="16">
        <v>13</v>
      </c>
      <c r="D9" s="4" t="s">
        <v>1</v>
      </c>
      <c r="E9" s="3" t="s">
        <v>6</v>
      </c>
      <c r="F9" s="25" t="s">
        <v>88</v>
      </c>
      <c r="G9" s="7">
        <f t="shared" si="6"/>
        <v>0</v>
      </c>
      <c r="H9" s="7">
        <f t="shared" si="7"/>
        <v>1</v>
      </c>
      <c r="I9" s="7">
        <f t="shared" si="8"/>
        <v>0</v>
      </c>
      <c r="J9" s="7">
        <f t="shared" si="9"/>
        <v>3</v>
      </c>
      <c r="K9" s="7">
        <f t="shared" si="10"/>
        <v>0</v>
      </c>
      <c r="L9" s="7">
        <f t="shared" si="11"/>
        <v>0</v>
      </c>
      <c r="M9" s="7">
        <f t="shared" si="12"/>
        <v>1</v>
      </c>
      <c r="N9" s="18"/>
      <c r="V9" s="19"/>
    </row>
    <row r="10" spans="2:22" x14ac:dyDescent="0.25">
      <c r="B10" s="13">
        <v>8</v>
      </c>
      <c r="C10" s="13">
        <v>15</v>
      </c>
      <c r="D10" s="3" t="s">
        <v>5</v>
      </c>
      <c r="E10" s="3" t="s">
        <v>4</v>
      </c>
      <c r="F10" s="25" t="s">
        <v>78</v>
      </c>
      <c r="G10" s="7">
        <f t="shared" si="6"/>
        <v>2</v>
      </c>
      <c r="H10" s="7">
        <f t="shared" si="7"/>
        <v>2</v>
      </c>
      <c r="I10" s="7">
        <f t="shared" si="8"/>
        <v>1</v>
      </c>
      <c r="J10" s="7">
        <f t="shared" si="9"/>
        <v>1</v>
      </c>
      <c r="K10" s="7">
        <f t="shared" si="10"/>
        <v>0</v>
      </c>
      <c r="L10" s="7">
        <f t="shared" si="11"/>
        <v>1</v>
      </c>
      <c r="M10" s="7">
        <f t="shared" si="12"/>
        <v>0</v>
      </c>
      <c r="N10" s="18"/>
      <c r="V10" s="19"/>
    </row>
    <row r="11" spans="2:22" x14ac:dyDescent="0.25">
      <c r="B11" s="7">
        <v>9</v>
      </c>
      <c r="C11" s="16">
        <v>17</v>
      </c>
      <c r="D11" s="4" t="s">
        <v>7</v>
      </c>
      <c r="E11" s="3" t="s">
        <v>3</v>
      </c>
      <c r="F11" s="25" t="s">
        <v>76</v>
      </c>
      <c r="G11" s="7">
        <f t="shared" si="6"/>
        <v>0</v>
      </c>
      <c r="H11" s="7">
        <f t="shared" si="7"/>
        <v>3</v>
      </c>
      <c r="I11" s="7">
        <f t="shared" si="8"/>
        <v>0</v>
      </c>
      <c r="J11" s="7">
        <f t="shared" si="9"/>
        <v>3</v>
      </c>
      <c r="K11" s="7">
        <f t="shared" si="10"/>
        <v>0</v>
      </c>
      <c r="L11" s="7">
        <f t="shared" si="11"/>
        <v>0</v>
      </c>
      <c r="M11" s="7">
        <f t="shared" si="12"/>
        <v>1</v>
      </c>
      <c r="N11" s="18"/>
      <c r="V11" s="19"/>
    </row>
    <row r="12" spans="2:22" x14ac:dyDescent="0.25">
      <c r="B12" s="13">
        <v>10</v>
      </c>
      <c r="C12" s="13">
        <v>19</v>
      </c>
      <c r="D12" s="3" t="s">
        <v>6</v>
      </c>
      <c r="E12" s="3" t="s">
        <v>3</v>
      </c>
      <c r="F12" s="25" t="s">
        <v>76</v>
      </c>
      <c r="G12" s="7">
        <f t="shared" si="6"/>
        <v>0</v>
      </c>
      <c r="H12" s="7">
        <f t="shared" si="7"/>
        <v>3</v>
      </c>
      <c r="I12" s="7">
        <f t="shared" si="8"/>
        <v>0</v>
      </c>
      <c r="J12" s="7">
        <f t="shared" si="9"/>
        <v>3</v>
      </c>
      <c r="K12" s="7">
        <f t="shared" si="10"/>
        <v>0</v>
      </c>
      <c r="L12" s="7">
        <f t="shared" si="11"/>
        <v>0</v>
      </c>
      <c r="M12" s="7">
        <f t="shared" si="12"/>
        <v>1</v>
      </c>
      <c r="N12" s="18"/>
      <c r="V12" s="19"/>
    </row>
    <row r="13" spans="2:22" x14ac:dyDescent="0.25">
      <c r="B13" s="7">
        <v>11</v>
      </c>
      <c r="C13" s="16">
        <v>21</v>
      </c>
      <c r="D13" s="3" t="s">
        <v>5</v>
      </c>
      <c r="E13" s="4" t="s">
        <v>7</v>
      </c>
      <c r="F13" s="25" t="s">
        <v>81</v>
      </c>
      <c r="G13" s="7">
        <f t="shared" si="6"/>
        <v>1</v>
      </c>
      <c r="H13" s="7">
        <f t="shared" si="7"/>
        <v>2</v>
      </c>
      <c r="I13" s="7">
        <f t="shared" si="8"/>
        <v>0</v>
      </c>
      <c r="J13" s="7">
        <f t="shared" si="9"/>
        <v>3</v>
      </c>
      <c r="K13" s="7">
        <f t="shared" si="10"/>
        <v>0</v>
      </c>
      <c r="L13" s="7">
        <f t="shared" si="11"/>
        <v>0</v>
      </c>
      <c r="M13" s="7">
        <f t="shared" si="12"/>
        <v>1</v>
      </c>
      <c r="N13" s="5"/>
      <c r="V13" s="19"/>
    </row>
    <row r="14" spans="2:22" x14ac:dyDescent="0.25">
      <c r="B14" s="13">
        <v>12</v>
      </c>
      <c r="C14" s="13">
        <v>23</v>
      </c>
      <c r="D14" s="4" t="s">
        <v>1</v>
      </c>
      <c r="E14" s="3" t="s">
        <v>4</v>
      </c>
      <c r="F14" s="25" t="s">
        <v>103</v>
      </c>
      <c r="G14" s="7">
        <f t="shared" si="6"/>
        <v>1</v>
      </c>
      <c r="H14" s="7">
        <f t="shared" si="7"/>
        <v>1</v>
      </c>
      <c r="I14" s="7">
        <f t="shared" si="8"/>
        <v>1</v>
      </c>
      <c r="J14" s="7">
        <f t="shared" si="9"/>
        <v>1</v>
      </c>
      <c r="K14" s="7">
        <f t="shared" si="10"/>
        <v>0</v>
      </c>
      <c r="L14" s="7">
        <f t="shared" si="11"/>
        <v>1</v>
      </c>
      <c r="M14" s="7">
        <f t="shared" si="12"/>
        <v>0</v>
      </c>
      <c r="N14" s="18"/>
      <c r="V14" s="19"/>
    </row>
    <row r="15" spans="2:22" x14ac:dyDescent="0.25">
      <c r="B15" s="7">
        <v>13</v>
      </c>
      <c r="C15" s="16">
        <v>25</v>
      </c>
      <c r="D15" s="4" t="s">
        <v>1</v>
      </c>
      <c r="E15" s="4" t="s">
        <v>7</v>
      </c>
      <c r="F15" s="25" t="s">
        <v>123</v>
      </c>
      <c r="G15" s="7">
        <f t="shared" si="6"/>
        <v>0</v>
      </c>
      <c r="H15" s="7">
        <f t="shared" si="7"/>
        <v>4</v>
      </c>
      <c r="I15" s="7">
        <f t="shared" si="8"/>
        <v>0</v>
      </c>
      <c r="J15" s="7">
        <f t="shared" si="9"/>
        <v>3</v>
      </c>
      <c r="K15" s="7">
        <f t="shared" si="10"/>
        <v>0</v>
      </c>
      <c r="L15" s="7">
        <f t="shared" si="11"/>
        <v>0</v>
      </c>
      <c r="M15" s="7">
        <f t="shared" si="12"/>
        <v>1</v>
      </c>
      <c r="N15" s="5"/>
      <c r="V15" s="19"/>
    </row>
    <row r="16" spans="2:22" x14ac:dyDescent="0.25">
      <c r="B16" s="13">
        <v>14</v>
      </c>
      <c r="C16" s="13">
        <v>27</v>
      </c>
      <c r="D16" s="3" t="s">
        <v>3</v>
      </c>
      <c r="E16" s="3" t="s">
        <v>5</v>
      </c>
      <c r="F16" s="25" t="s">
        <v>79</v>
      </c>
      <c r="G16" s="7">
        <f t="shared" si="6"/>
        <v>3</v>
      </c>
      <c r="H16" s="7">
        <f t="shared" si="7"/>
        <v>1</v>
      </c>
      <c r="I16" s="7">
        <f t="shared" si="8"/>
        <v>3</v>
      </c>
      <c r="J16" s="7">
        <f t="shared" si="9"/>
        <v>0</v>
      </c>
      <c r="K16" s="7">
        <f t="shared" si="10"/>
        <v>1</v>
      </c>
      <c r="L16" s="7">
        <f t="shared" si="11"/>
        <v>0</v>
      </c>
      <c r="M16" s="7">
        <f t="shared" si="12"/>
        <v>0</v>
      </c>
      <c r="N16" s="18"/>
      <c r="V16" s="19"/>
    </row>
    <row r="17" spans="2:22" x14ac:dyDescent="0.25">
      <c r="B17" s="7">
        <v>15</v>
      </c>
      <c r="C17" s="16">
        <v>29</v>
      </c>
      <c r="D17" s="3" t="s">
        <v>4</v>
      </c>
      <c r="E17" s="3" t="s">
        <v>6</v>
      </c>
      <c r="F17" s="25" t="s">
        <v>103</v>
      </c>
      <c r="G17" s="7">
        <f t="shared" si="6"/>
        <v>1</v>
      </c>
      <c r="H17" s="7">
        <f t="shared" si="7"/>
        <v>1</v>
      </c>
      <c r="I17" s="7">
        <f t="shared" si="8"/>
        <v>1</v>
      </c>
      <c r="J17" s="7">
        <f t="shared" si="9"/>
        <v>1</v>
      </c>
      <c r="K17" s="7">
        <f t="shared" si="10"/>
        <v>0</v>
      </c>
      <c r="L17" s="7">
        <f t="shared" si="11"/>
        <v>1</v>
      </c>
      <c r="M17" s="7">
        <f t="shared" si="12"/>
        <v>0</v>
      </c>
      <c r="N17" s="18"/>
      <c r="V17" s="19"/>
    </row>
    <row r="18" spans="2:22" x14ac:dyDescent="0.25">
      <c r="B18" s="19"/>
      <c r="C18" s="19"/>
      <c r="D18" s="18"/>
      <c r="E18" s="18"/>
      <c r="F18" s="28"/>
      <c r="G18" s="19"/>
      <c r="H18" s="19"/>
      <c r="I18" s="19"/>
      <c r="J18" s="19"/>
      <c r="K18" s="19"/>
      <c r="L18" s="19"/>
      <c r="M18" s="19"/>
      <c r="N18" s="18"/>
      <c r="V18" s="19"/>
    </row>
    <row r="19" spans="2:22" ht="15.75" x14ac:dyDescent="0.25">
      <c r="F19" s="24" t="s">
        <v>64</v>
      </c>
      <c r="G19" s="26" t="s">
        <v>65</v>
      </c>
      <c r="H19" s="27" t="s">
        <v>66</v>
      </c>
      <c r="I19" s="27" t="s">
        <v>67</v>
      </c>
      <c r="J19" s="27" t="s">
        <v>68</v>
      </c>
      <c r="K19" s="27" t="s">
        <v>69</v>
      </c>
      <c r="L19" s="27" t="s">
        <v>70</v>
      </c>
      <c r="M19" s="27" t="s">
        <v>71</v>
      </c>
      <c r="O19" s="40" t="s">
        <v>52</v>
      </c>
      <c r="P19" s="39" t="s">
        <v>2</v>
      </c>
      <c r="Q19" s="29" t="s">
        <v>53</v>
      </c>
      <c r="R19" s="29" t="s">
        <v>54</v>
      </c>
      <c r="S19" s="29" t="s">
        <v>55</v>
      </c>
      <c r="T19" s="29" t="s">
        <v>56</v>
      </c>
      <c r="U19" s="29" t="s">
        <v>57</v>
      </c>
      <c r="V19" s="29" t="s">
        <v>58</v>
      </c>
    </row>
    <row r="20" spans="2:22" x14ac:dyDescent="0.25">
      <c r="B20" s="7">
        <v>1</v>
      </c>
      <c r="C20" s="7">
        <v>2</v>
      </c>
      <c r="D20" s="3" t="s">
        <v>8</v>
      </c>
      <c r="E20" s="3" t="s">
        <v>9</v>
      </c>
      <c r="F20" s="25" t="s">
        <v>76</v>
      </c>
      <c r="G20" s="7">
        <f t="shared" si="6"/>
        <v>0</v>
      </c>
      <c r="H20" s="7">
        <f t="shared" si="7"/>
        <v>3</v>
      </c>
      <c r="I20" s="7">
        <f t="shared" ref="I20:I34" si="13">IF(LEN(F20)=0,0,(IF(G20&gt;H20,3,IF(G20=H20,1,0))))</f>
        <v>0</v>
      </c>
      <c r="J20" s="7">
        <f t="shared" ref="J20:J34" si="14">IF(LEN(F20)=0,0,(IF(G20&gt;H20,0,IF(G20=H20,1,3))))</f>
        <v>3</v>
      </c>
      <c r="K20" s="7">
        <f t="shared" ref="K20:K34" si="15">IF(LEN(F20)=0,0,(IF(G20&gt;H20,1,0)))</f>
        <v>0</v>
      </c>
      <c r="L20" s="7">
        <f t="shared" ref="L20:L34" si="16">IF(LEN(F20)=0,0,(IF(G20=H20,1,0)))</f>
        <v>0</v>
      </c>
      <c r="M20" s="7">
        <f t="shared" ref="M20:M34" si="17">IF(LEN(F20)=0,0,(IF(G20&lt;H20,1,0)))</f>
        <v>1</v>
      </c>
      <c r="N20" s="18"/>
      <c r="O20" s="25">
        <v>1</v>
      </c>
      <c r="P20" s="3" t="s">
        <v>9</v>
      </c>
      <c r="Q20" s="7">
        <f t="shared" ref="Q20:Q25" si="18">SUMIF($D$20:$D$34,$P$20:$P$25,$I$20:$I$34)+SUMIF($E$20:$E$34,$P$20:$P$25,$J$20:$J$34)</f>
        <v>15</v>
      </c>
      <c r="R20" s="7">
        <f t="shared" ref="R20:R25" si="19">SUMIF($D$20:$D$34,$P$20:$P$25,$K$20:$K$34)+SUMIF($E$20:$E$34,$P$20:$P$25,$M$20:$M$34)</f>
        <v>5</v>
      </c>
      <c r="S20" s="7">
        <f t="shared" ref="S20:S25" si="20">SUMIF($D$20:$D$34,$P$20:$P$25,$L$20:$L$34)+SUMIF($E$20:$E$34,$P$20:$P$25,$L$20:$L$34)</f>
        <v>0</v>
      </c>
      <c r="T20" s="7">
        <f t="shared" ref="T20:T25" si="21">SUMIF($D$20:$D$34,$P$20:$P$25,$M$20:$M$34)+SUMIF($E$20:$E$34,$P$20:$P$25,$K$20:$K$34)</f>
        <v>0</v>
      </c>
      <c r="U20" s="7">
        <f t="shared" ref="U20:U25" si="22">(SUMIF($D$20:$D$34,$P$20:$P$25,$G$20:$G$34)+SUMIF($E$20:$E$34,$P$20:$P$25,$H$20:$H$34))-(SUMIF($D$20:$D$34,$P$20:$P$25,$H$20:$H$34)+SUMIF($E$20:$E$34,$P$20:$P$25,$G$20:$G$34))</f>
        <v>16</v>
      </c>
      <c r="V20" s="7">
        <f t="shared" ref="V20:V25" si="23">Q20+U20/10</f>
        <v>16.600000000000001</v>
      </c>
    </row>
    <row r="21" spans="2:22" x14ac:dyDescent="0.25">
      <c r="B21" s="13">
        <v>2</v>
      </c>
      <c r="C21" s="13">
        <v>4</v>
      </c>
      <c r="D21" s="3" t="s">
        <v>10</v>
      </c>
      <c r="E21" s="4" t="s">
        <v>13</v>
      </c>
      <c r="F21" s="25" t="s">
        <v>86</v>
      </c>
      <c r="G21" s="7">
        <f t="shared" si="6"/>
        <v>1</v>
      </c>
      <c r="H21" s="7">
        <f t="shared" si="7"/>
        <v>0</v>
      </c>
      <c r="I21" s="7">
        <f t="shared" si="13"/>
        <v>3</v>
      </c>
      <c r="J21" s="7">
        <f t="shared" si="14"/>
        <v>0</v>
      </c>
      <c r="K21" s="7">
        <f t="shared" si="15"/>
        <v>1</v>
      </c>
      <c r="L21" s="7">
        <f t="shared" si="16"/>
        <v>0</v>
      </c>
      <c r="M21" s="7">
        <f t="shared" si="17"/>
        <v>0</v>
      </c>
      <c r="N21" s="5"/>
      <c r="O21" s="25">
        <v>2</v>
      </c>
      <c r="P21" s="3" t="s">
        <v>8</v>
      </c>
      <c r="Q21" s="7">
        <f t="shared" si="18"/>
        <v>10</v>
      </c>
      <c r="R21" s="7">
        <f t="shared" si="19"/>
        <v>3</v>
      </c>
      <c r="S21" s="7">
        <f t="shared" si="20"/>
        <v>1</v>
      </c>
      <c r="T21" s="7">
        <f t="shared" si="21"/>
        <v>1</v>
      </c>
      <c r="U21" s="7">
        <f t="shared" si="22"/>
        <v>10</v>
      </c>
      <c r="V21" s="7">
        <f t="shared" si="23"/>
        <v>11</v>
      </c>
    </row>
    <row r="22" spans="2:22" x14ac:dyDescent="0.25">
      <c r="B22" s="7">
        <v>3</v>
      </c>
      <c r="C22" s="7">
        <v>6</v>
      </c>
      <c r="D22" s="3" t="s">
        <v>11</v>
      </c>
      <c r="E22" s="4" t="s">
        <v>12</v>
      </c>
      <c r="F22" s="25" t="s">
        <v>123</v>
      </c>
      <c r="G22" s="7">
        <f t="shared" si="6"/>
        <v>0</v>
      </c>
      <c r="H22" s="7">
        <f t="shared" si="7"/>
        <v>4</v>
      </c>
      <c r="I22" s="7">
        <f t="shared" si="13"/>
        <v>0</v>
      </c>
      <c r="J22" s="7">
        <f t="shared" si="14"/>
        <v>3</v>
      </c>
      <c r="K22" s="7">
        <f t="shared" si="15"/>
        <v>0</v>
      </c>
      <c r="L22" s="7">
        <f t="shared" si="16"/>
        <v>0</v>
      </c>
      <c r="M22" s="7">
        <f t="shared" si="17"/>
        <v>1</v>
      </c>
      <c r="N22" s="5"/>
      <c r="O22" s="25">
        <v>3</v>
      </c>
      <c r="P22" s="4" t="s">
        <v>12</v>
      </c>
      <c r="Q22" s="7">
        <f t="shared" si="18"/>
        <v>8</v>
      </c>
      <c r="R22" s="7">
        <f t="shared" si="19"/>
        <v>2</v>
      </c>
      <c r="S22" s="7">
        <f t="shared" si="20"/>
        <v>2</v>
      </c>
      <c r="T22" s="7">
        <f t="shared" si="21"/>
        <v>1</v>
      </c>
      <c r="U22" s="7">
        <f t="shared" si="22"/>
        <v>5</v>
      </c>
      <c r="V22" s="7">
        <f t="shared" si="23"/>
        <v>8.5</v>
      </c>
    </row>
    <row r="23" spans="2:22" x14ac:dyDescent="0.25">
      <c r="B23" s="13">
        <v>4</v>
      </c>
      <c r="C23" s="13">
        <v>8</v>
      </c>
      <c r="D23" s="3" t="s">
        <v>10</v>
      </c>
      <c r="E23" s="3" t="s">
        <v>11</v>
      </c>
      <c r="F23" s="25" t="s">
        <v>83</v>
      </c>
      <c r="G23" s="7">
        <f t="shared" si="6"/>
        <v>2</v>
      </c>
      <c r="H23" s="7">
        <f t="shared" si="7"/>
        <v>1</v>
      </c>
      <c r="I23" s="7">
        <f t="shared" si="13"/>
        <v>3</v>
      </c>
      <c r="J23" s="7">
        <f t="shared" si="14"/>
        <v>0</v>
      </c>
      <c r="K23" s="7">
        <f t="shared" si="15"/>
        <v>1</v>
      </c>
      <c r="L23" s="7">
        <f t="shared" si="16"/>
        <v>0</v>
      </c>
      <c r="M23" s="7">
        <f t="shared" si="17"/>
        <v>0</v>
      </c>
      <c r="N23" s="18"/>
      <c r="O23" s="25" t="s">
        <v>59</v>
      </c>
      <c r="P23" s="3" t="s">
        <v>10</v>
      </c>
      <c r="Q23" s="7">
        <f t="shared" si="18"/>
        <v>7</v>
      </c>
      <c r="R23" s="7">
        <f t="shared" si="19"/>
        <v>2</v>
      </c>
      <c r="S23" s="7">
        <f t="shared" si="20"/>
        <v>1</v>
      </c>
      <c r="T23" s="7">
        <f t="shared" si="21"/>
        <v>2</v>
      </c>
      <c r="U23" s="7">
        <f t="shared" si="22"/>
        <v>-6</v>
      </c>
      <c r="V23" s="7">
        <f t="shared" si="23"/>
        <v>6.4</v>
      </c>
    </row>
    <row r="24" spans="2:22" x14ac:dyDescent="0.25">
      <c r="B24" s="7">
        <v>5</v>
      </c>
      <c r="C24" s="7">
        <v>10</v>
      </c>
      <c r="D24" s="3" t="s">
        <v>8</v>
      </c>
      <c r="E24" s="4" t="s">
        <v>13</v>
      </c>
      <c r="F24" s="25" t="s">
        <v>83</v>
      </c>
      <c r="G24" s="7">
        <f t="shared" si="6"/>
        <v>2</v>
      </c>
      <c r="H24" s="7">
        <f t="shared" si="7"/>
        <v>1</v>
      </c>
      <c r="I24" s="7">
        <f t="shared" si="13"/>
        <v>3</v>
      </c>
      <c r="J24" s="7">
        <f t="shared" si="14"/>
        <v>0</v>
      </c>
      <c r="K24" s="7">
        <f t="shared" si="15"/>
        <v>1</v>
      </c>
      <c r="L24" s="7">
        <f t="shared" si="16"/>
        <v>0</v>
      </c>
      <c r="M24" s="7">
        <f t="shared" si="17"/>
        <v>0</v>
      </c>
      <c r="N24" s="5"/>
      <c r="O24" s="25" t="s">
        <v>60</v>
      </c>
      <c r="P24" s="3" t="s">
        <v>11</v>
      </c>
      <c r="Q24" s="7">
        <f t="shared" si="18"/>
        <v>3</v>
      </c>
      <c r="R24" s="7">
        <f t="shared" si="19"/>
        <v>1</v>
      </c>
      <c r="S24" s="7">
        <f t="shared" si="20"/>
        <v>0</v>
      </c>
      <c r="T24" s="7">
        <f t="shared" si="21"/>
        <v>4</v>
      </c>
      <c r="U24" s="7">
        <f t="shared" si="22"/>
        <v>-18</v>
      </c>
      <c r="V24" s="7">
        <f t="shared" si="23"/>
        <v>1.2</v>
      </c>
    </row>
    <row r="25" spans="2:22" x14ac:dyDescent="0.25">
      <c r="B25" s="13">
        <v>6</v>
      </c>
      <c r="C25" s="13">
        <v>12</v>
      </c>
      <c r="D25" s="4" t="s">
        <v>12</v>
      </c>
      <c r="E25" s="3" t="s">
        <v>9</v>
      </c>
      <c r="F25" s="25" t="s">
        <v>88</v>
      </c>
      <c r="G25" s="7">
        <f t="shared" si="6"/>
        <v>0</v>
      </c>
      <c r="H25" s="7">
        <f t="shared" si="7"/>
        <v>1</v>
      </c>
      <c r="I25" s="7">
        <f t="shared" si="13"/>
        <v>0</v>
      </c>
      <c r="J25" s="7">
        <f t="shared" si="14"/>
        <v>3</v>
      </c>
      <c r="K25" s="7">
        <f t="shared" si="15"/>
        <v>0</v>
      </c>
      <c r="L25" s="7">
        <f t="shared" si="16"/>
        <v>0</v>
      </c>
      <c r="M25" s="7">
        <f t="shared" si="17"/>
        <v>1</v>
      </c>
      <c r="N25" s="18"/>
      <c r="O25" s="25" t="s">
        <v>61</v>
      </c>
      <c r="P25" s="4" t="s">
        <v>13</v>
      </c>
      <c r="Q25" s="7">
        <f t="shared" si="18"/>
        <v>0</v>
      </c>
      <c r="R25" s="7">
        <f t="shared" si="19"/>
        <v>0</v>
      </c>
      <c r="S25" s="7">
        <f t="shared" si="20"/>
        <v>0</v>
      </c>
      <c r="T25" s="7">
        <f t="shared" si="21"/>
        <v>5</v>
      </c>
      <c r="U25" s="7">
        <f t="shared" si="22"/>
        <v>-7</v>
      </c>
      <c r="V25" s="7">
        <f t="shared" si="23"/>
        <v>-0.7</v>
      </c>
    </row>
    <row r="26" spans="2:22" x14ac:dyDescent="0.25">
      <c r="B26" s="7">
        <v>7</v>
      </c>
      <c r="C26" s="7">
        <v>14</v>
      </c>
      <c r="D26" s="3" t="s">
        <v>11</v>
      </c>
      <c r="E26" s="4" t="s">
        <v>13</v>
      </c>
      <c r="F26" s="25" t="s">
        <v>86</v>
      </c>
      <c r="G26" s="7">
        <f t="shared" si="6"/>
        <v>1</v>
      </c>
      <c r="H26" s="7">
        <f t="shared" si="7"/>
        <v>0</v>
      </c>
      <c r="I26" s="7">
        <f t="shared" si="13"/>
        <v>3</v>
      </c>
      <c r="J26" s="7">
        <f t="shared" si="14"/>
        <v>0</v>
      </c>
      <c r="K26" s="7">
        <f t="shared" si="15"/>
        <v>1</v>
      </c>
      <c r="L26" s="7">
        <f t="shared" si="16"/>
        <v>0</v>
      </c>
      <c r="M26" s="7">
        <f t="shared" si="17"/>
        <v>0</v>
      </c>
      <c r="N26" s="5"/>
    </row>
    <row r="27" spans="2:22" x14ac:dyDescent="0.25">
      <c r="B27" s="13">
        <v>8</v>
      </c>
      <c r="C27" s="13">
        <v>16</v>
      </c>
      <c r="D27" s="3" t="s">
        <v>10</v>
      </c>
      <c r="E27" s="3" t="s">
        <v>9</v>
      </c>
      <c r="F27" s="25" t="s">
        <v>142</v>
      </c>
      <c r="G27" s="7">
        <f t="shared" si="6"/>
        <v>1</v>
      </c>
      <c r="H27" s="7">
        <f t="shared" si="7"/>
        <v>5</v>
      </c>
      <c r="I27" s="7">
        <f t="shared" si="13"/>
        <v>0</v>
      </c>
      <c r="J27" s="7">
        <f t="shared" si="14"/>
        <v>3</v>
      </c>
      <c r="K27" s="7">
        <f t="shared" si="15"/>
        <v>0</v>
      </c>
      <c r="L27" s="7">
        <f t="shared" si="16"/>
        <v>0</v>
      </c>
      <c r="M27" s="7">
        <f t="shared" si="17"/>
        <v>1</v>
      </c>
      <c r="N27" s="18"/>
    </row>
    <row r="28" spans="2:22" x14ac:dyDescent="0.25">
      <c r="B28" s="7">
        <v>9</v>
      </c>
      <c r="C28" s="7">
        <v>18</v>
      </c>
      <c r="D28" s="3" t="s">
        <v>8</v>
      </c>
      <c r="E28" s="4" t="s">
        <v>12</v>
      </c>
      <c r="F28" s="25" t="s">
        <v>131</v>
      </c>
      <c r="G28" s="7">
        <f t="shared" si="6"/>
        <v>3</v>
      </c>
      <c r="H28" s="7">
        <f t="shared" si="7"/>
        <v>3</v>
      </c>
      <c r="I28" s="7">
        <f t="shared" si="13"/>
        <v>1</v>
      </c>
      <c r="J28" s="7">
        <f t="shared" si="14"/>
        <v>1</v>
      </c>
      <c r="K28" s="7">
        <f t="shared" si="15"/>
        <v>0</v>
      </c>
      <c r="L28" s="7">
        <f t="shared" si="16"/>
        <v>1</v>
      </c>
      <c r="M28" s="7">
        <f t="shared" si="17"/>
        <v>0</v>
      </c>
      <c r="N28" s="5"/>
    </row>
    <row r="29" spans="2:22" x14ac:dyDescent="0.25">
      <c r="B29" s="13">
        <v>10</v>
      </c>
      <c r="C29" s="13">
        <v>20</v>
      </c>
      <c r="D29" s="3" t="s">
        <v>11</v>
      </c>
      <c r="E29" s="3" t="s">
        <v>8</v>
      </c>
      <c r="F29" s="25" t="s">
        <v>125</v>
      </c>
      <c r="G29" s="7">
        <f t="shared" si="6"/>
        <v>0</v>
      </c>
      <c r="H29" s="7">
        <f t="shared" si="7"/>
        <v>8</v>
      </c>
      <c r="I29" s="7">
        <f t="shared" si="13"/>
        <v>0</v>
      </c>
      <c r="J29" s="7">
        <f t="shared" si="14"/>
        <v>3</v>
      </c>
      <c r="K29" s="7">
        <f t="shared" si="15"/>
        <v>0</v>
      </c>
      <c r="L29" s="7">
        <f t="shared" si="16"/>
        <v>0</v>
      </c>
      <c r="M29" s="7">
        <f t="shared" si="17"/>
        <v>1</v>
      </c>
      <c r="N29" s="18"/>
    </row>
    <row r="30" spans="2:22" x14ac:dyDescent="0.25">
      <c r="B30" s="7">
        <v>11</v>
      </c>
      <c r="C30" s="7">
        <v>22</v>
      </c>
      <c r="D30" s="4" t="s">
        <v>12</v>
      </c>
      <c r="E30" s="3" t="s">
        <v>10</v>
      </c>
      <c r="F30" s="25" t="s">
        <v>72</v>
      </c>
      <c r="G30" s="7">
        <f t="shared" si="6"/>
        <v>0</v>
      </c>
      <c r="H30" s="7">
        <f t="shared" si="7"/>
        <v>0</v>
      </c>
      <c r="I30" s="7">
        <f t="shared" si="13"/>
        <v>1</v>
      </c>
      <c r="J30" s="7">
        <f t="shared" si="14"/>
        <v>1</v>
      </c>
      <c r="K30" s="7">
        <f t="shared" si="15"/>
        <v>0</v>
      </c>
      <c r="L30" s="7">
        <f t="shared" si="16"/>
        <v>1</v>
      </c>
      <c r="M30" s="7">
        <f t="shared" si="17"/>
        <v>0</v>
      </c>
      <c r="N30" s="18"/>
    </row>
    <row r="31" spans="2:22" x14ac:dyDescent="0.25">
      <c r="B31" s="13">
        <v>12</v>
      </c>
      <c r="C31" s="13">
        <v>24</v>
      </c>
      <c r="D31" s="3" t="s">
        <v>9</v>
      </c>
      <c r="E31" s="4" t="s">
        <v>13</v>
      </c>
      <c r="F31" s="25" t="s">
        <v>84</v>
      </c>
      <c r="G31" s="7">
        <f t="shared" si="6"/>
        <v>2</v>
      </c>
      <c r="H31" s="7">
        <f t="shared" si="7"/>
        <v>0</v>
      </c>
      <c r="I31" s="7">
        <f t="shared" si="13"/>
        <v>3</v>
      </c>
      <c r="J31" s="7">
        <f t="shared" si="14"/>
        <v>0</v>
      </c>
      <c r="K31" s="7">
        <f t="shared" si="15"/>
        <v>1</v>
      </c>
      <c r="L31" s="7">
        <f t="shared" si="16"/>
        <v>0</v>
      </c>
      <c r="M31" s="7">
        <f t="shared" si="17"/>
        <v>0</v>
      </c>
      <c r="N31" s="5"/>
    </row>
    <row r="32" spans="2:22" x14ac:dyDescent="0.25">
      <c r="B32" s="7">
        <v>13</v>
      </c>
      <c r="C32" s="7">
        <v>26</v>
      </c>
      <c r="D32" s="4" t="s">
        <v>12</v>
      </c>
      <c r="E32" s="4" t="s">
        <v>13</v>
      </c>
      <c r="F32" s="25" t="s">
        <v>79</v>
      </c>
      <c r="G32" s="7">
        <f t="shared" si="6"/>
        <v>3</v>
      </c>
      <c r="H32" s="7">
        <f t="shared" si="7"/>
        <v>1</v>
      </c>
      <c r="I32" s="7">
        <f t="shared" si="13"/>
        <v>3</v>
      </c>
      <c r="J32" s="7">
        <f t="shared" si="14"/>
        <v>0</v>
      </c>
      <c r="K32" s="7">
        <f t="shared" si="15"/>
        <v>1</v>
      </c>
      <c r="L32" s="7">
        <f t="shared" si="16"/>
        <v>0</v>
      </c>
      <c r="M32" s="7">
        <f t="shared" si="17"/>
        <v>0</v>
      </c>
      <c r="N32" s="5"/>
    </row>
    <row r="33" spans="2:14" x14ac:dyDescent="0.25">
      <c r="B33" s="13">
        <v>14</v>
      </c>
      <c r="C33" s="13">
        <v>28</v>
      </c>
      <c r="D33" s="3" t="s">
        <v>8</v>
      </c>
      <c r="E33" s="3" t="s">
        <v>10</v>
      </c>
      <c r="F33" s="25" t="s">
        <v>143</v>
      </c>
      <c r="G33" s="7">
        <f t="shared" si="6"/>
        <v>6</v>
      </c>
      <c r="H33" s="7">
        <f t="shared" si="7"/>
        <v>2</v>
      </c>
      <c r="I33" s="7">
        <f t="shared" si="13"/>
        <v>3</v>
      </c>
      <c r="J33" s="7">
        <f t="shared" si="14"/>
        <v>0</v>
      </c>
      <c r="K33" s="7">
        <f t="shared" si="15"/>
        <v>1</v>
      </c>
      <c r="L33" s="7">
        <f t="shared" si="16"/>
        <v>0</v>
      </c>
      <c r="M33" s="7">
        <f t="shared" si="17"/>
        <v>0</v>
      </c>
      <c r="N33" s="18"/>
    </row>
    <row r="34" spans="2:14" x14ac:dyDescent="0.25">
      <c r="B34" s="7">
        <v>15</v>
      </c>
      <c r="C34" s="7">
        <v>30</v>
      </c>
      <c r="D34" s="3" t="s">
        <v>11</v>
      </c>
      <c r="E34" s="3" t="s">
        <v>9</v>
      </c>
      <c r="F34" s="25" t="s">
        <v>124</v>
      </c>
      <c r="G34" s="7">
        <f t="shared" si="6"/>
        <v>0</v>
      </c>
      <c r="H34" s="7">
        <f t="shared" si="7"/>
        <v>6</v>
      </c>
      <c r="I34" s="7">
        <f t="shared" si="13"/>
        <v>0</v>
      </c>
      <c r="J34" s="7">
        <f t="shared" si="14"/>
        <v>3</v>
      </c>
      <c r="K34" s="7">
        <f t="shared" si="15"/>
        <v>0</v>
      </c>
      <c r="L34" s="7">
        <f t="shared" si="16"/>
        <v>0</v>
      </c>
      <c r="M34" s="7">
        <f t="shared" si="17"/>
        <v>1</v>
      </c>
      <c r="N34" s="18"/>
    </row>
    <row r="36" spans="2:14" x14ac:dyDescent="0.25">
      <c r="B36" s="17" t="s">
        <v>23</v>
      </c>
    </row>
    <row r="37" spans="2:14" x14ac:dyDescent="0.25">
      <c r="C37" s="7">
        <v>31</v>
      </c>
      <c r="D37" s="7" t="s">
        <v>144</v>
      </c>
      <c r="E37" s="7" t="s">
        <v>145</v>
      </c>
      <c r="F37" s="25" t="s">
        <v>80</v>
      </c>
      <c r="G37" s="11" t="s">
        <v>24</v>
      </c>
      <c r="H37" s="19"/>
      <c r="I37" s="19"/>
      <c r="J37" s="19"/>
      <c r="K37" s="19"/>
      <c r="L37" s="19"/>
      <c r="M37" s="19"/>
      <c r="N37" s="19"/>
    </row>
    <row r="38" spans="2:14" x14ac:dyDescent="0.25">
      <c r="C38" s="7">
        <v>32</v>
      </c>
      <c r="D38" s="7" t="s">
        <v>146</v>
      </c>
      <c r="E38" s="7" t="s">
        <v>147</v>
      </c>
      <c r="F38" s="25" t="s">
        <v>82</v>
      </c>
      <c r="G38" s="11" t="s">
        <v>25</v>
      </c>
      <c r="H38" s="19"/>
      <c r="I38" s="19"/>
      <c r="J38" s="19"/>
      <c r="K38" s="19"/>
      <c r="L38" s="19"/>
      <c r="M38" s="19"/>
      <c r="N38" s="19"/>
    </row>
    <row r="39" spans="2:14" x14ac:dyDescent="0.25">
      <c r="C39" s="7">
        <v>33</v>
      </c>
      <c r="D39" s="7" t="s">
        <v>148</v>
      </c>
      <c r="E39" s="7" t="s">
        <v>149</v>
      </c>
      <c r="F39" s="25" t="s">
        <v>88</v>
      </c>
      <c r="G39" s="11" t="s">
        <v>26</v>
      </c>
      <c r="H39" s="19"/>
      <c r="I39" s="19"/>
      <c r="J39" s="19"/>
      <c r="K39" s="19"/>
      <c r="L39" s="19"/>
      <c r="M39" s="19"/>
      <c r="N39" s="19"/>
    </row>
    <row r="40" spans="2:14" x14ac:dyDescent="0.25">
      <c r="C40" s="7">
        <v>34</v>
      </c>
      <c r="D40" s="7" t="s">
        <v>151</v>
      </c>
      <c r="E40" s="7" t="s">
        <v>150</v>
      </c>
      <c r="F40" s="25" t="s">
        <v>86</v>
      </c>
      <c r="G40" s="11" t="s">
        <v>27</v>
      </c>
      <c r="H40" s="19"/>
      <c r="I40" s="19"/>
      <c r="J40" s="19"/>
      <c r="K40" s="19"/>
      <c r="L40" s="19"/>
      <c r="M40" s="19"/>
      <c r="N40" s="19"/>
    </row>
    <row r="41" spans="2:14" x14ac:dyDescent="0.25">
      <c r="D41" s="11"/>
      <c r="E41" s="11"/>
      <c r="N41" s="11"/>
    </row>
    <row r="42" spans="2:14" x14ac:dyDescent="0.25">
      <c r="B42" s="17" t="s">
        <v>14</v>
      </c>
      <c r="D42" s="11"/>
      <c r="E42" s="11"/>
      <c r="N42" s="11"/>
    </row>
    <row r="43" spans="2:14" x14ac:dyDescent="0.25">
      <c r="C43" s="7">
        <v>35</v>
      </c>
      <c r="D43" s="7" t="s">
        <v>153</v>
      </c>
      <c r="E43" s="7" t="s">
        <v>154</v>
      </c>
      <c r="F43" s="25" t="s">
        <v>77</v>
      </c>
      <c r="G43" s="11" t="s">
        <v>28</v>
      </c>
      <c r="H43" s="19"/>
      <c r="I43" s="19"/>
      <c r="J43" s="19"/>
      <c r="K43" s="19"/>
      <c r="L43" s="19"/>
      <c r="M43" s="19"/>
      <c r="N43" s="19"/>
    </row>
    <row r="44" spans="2:14" x14ac:dyDescent="0.25">
      <c r="C44" s="7">
        <v>36</v>
      </c>
      <c r="D44" s="7" t="s">
        <v>152</v>
      </c>
      <c r="E44" s="7" t="s">
        <v>155</v>
      </c>
      <c r="F44" s="25" t="s">
        <v>80</v>
      </c>
      <c r="G44" s="11" t="s">
        <v>29</v>
      </c>
      <c r="H44" s="19"/>
      <c r="I44" s="19"/>
      <c r="J44" s="19"/>
      <c r="K44" s="19"/>
      <c r="L44" s="19"/>
      <c r="M44" s="19"/>
      <c r="N44" s="19"/>
    </row>
    <row r="45" spans="2:14" x14ac:dyDescent="0.25">
      <c r="D45" s="11"/>
      <c r="E45" s="11"/>
      <c r="N45" s="11"/>
    </row>
    <row r="46" spans="2:14" x14ac:dyDescent="0.25">
      <c r="B46" s="17" t="s">
        <v>30</v>
      </c>
      <c r="D46" s="11"/>
      <c r="E46" s="11"/>
      <c r="H46" s="11">
        <v>1</v>
      </c>
      <c r="I46" s="11" t="s">
        <v>6</v>
      </c>
      <c r="N46" s="11"/>
    </row>
    <row r="47" spans="2:14" x14ac:dyDescent="0.25">
      <c r="C47" s="7">
        <v>37</v>
      </c>
      <c r="D47" s="7" t="s">
        <v>157</v>
      </c>
      <c r="E47" s="7" t="s">
        <v>158</v>
      </c>
      <c r="F47" s="25" t="s">
        <v>84</v>
      </c>
      <c r="G47" s="19"/>
      <c r="H47" s="19">
        <v>2</v>
      </c>
      <c r="I47" s="19" t="s">
        <v>160</v>
      </c>
      <c r="J47" s="19"/>
      <c r="K47" s="19"/>
      <c r="L47" s="19"/>
      <c r="M47" s="19"/>
      <c r="N47" s="19"/>
    </row>
    <row r="48" spans="2:14" x14ac:dyDescent="0.25">
      <c r="C48" s="7">
        <v>38</v>
      </c>
      <c r="D48" s="7" t="s">
        <v>156</v>
      </c>
      <c r="E48" s="7" t="s">
        <v>159</v>
      </c>
      <c r="F48" s="25" t="s">
        <v>123</v>
      </c>
      <c r="G48" s="19"/>
      <c r="H48" s="19">
        <v>3</v>
      </c>
      <c r="I48" s="19" t="s">
        <v>10</v>
      </c>
      <c r="J48" s="19"/>
      <c r="K48" s="19"/>
      <c r="L48" s="19"/>
      <c r="M48" s="19"/>
      <c r="N48" s="19"/>
    </row>
  </sheetData>
  <sortState ref="P20:V25">
    <sortCondition descending="1" ref="V20:V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1"/>
  <sheetViews>
    <sheetView zoomScale="70" zoomScaleNormal="70" workbookViewId="0">
      <selection activeCell="P21" sqref="P21"/>
    </sheetView>
  </sheetViews>
  <sheetFormatPr defaultRowHeight="15" x14ac:dyDescent="0.25"/>
  <cols>
    <col min="2" max="2" width="26.7109375" customWidth="1"/>
    <col min="4" max="4" width="21.28515625" customWidth="1"/>
    <col min="5" max="5" width="18.28515625" customWidth="1"/>
    <col min="6" max="6" width="20.85546875" customWidth="1"/>
    <col min="7" max="7" width="20.28515625" customWidth="1"/>
    <col min="8" max="8" width="19.28515625" customWidth="1"/>
    <col min="10" max="10" width="7" customWidth="1"/>
    <col min="11" max="11" width="7.140625" style="11" customWidth="1"/>
    <col min="12" max="13" width="21.42578125" bestFit="1" customWidth="1"/>
    <col min="14" max="14" width="9.140625" style="15"/>
  </cols>
  <sheetData>
    <row r="1" spans="2:14" ht="28.5" x14ac:dyDescent="0.45">
      <c r="B1" s="1" t="s">
        <v>45</v>
      </c>
    </row>
    <row r="2" spans="2:14" x14ac:dyDescent="0.25">
      <c r="N2" s="15">
        <v>9.0277777777777787E-3</v>
      </c>
    </row>
    <row r="3" spans="2:14" x14ac:dyDescent="0.25">
      <c r="B3" s="2" t="s">
        <v>0</v>
      </c>
      <c r="D3" s="2" t="s">
        <v>0</v>
      </c>
      <c r="E3" s="7" t="s">
        <v>12</v>
      </c>
      <c r="F3" s="7" t="s">
        <v>1</v>
      </c>
      <c r="G3" s="7" t="s">
        <v>36</v>
      </c>
      <c r="H3" s="7" t="s">
        <v>42</v>
      </c>
      <c r="J3" s="7">
        <v>1</v>
      </c>
      <c r="K3" s="7">
        <v>1</v>
      </c>
      <c r="L3" s="7" t="s">
        <v>12</v>
      </c>
      <c r="M3" s="7" t="s">
        <v>1</v>
      </c>
      <c r="N3" s="48">
        <v>0.58333333333333337</v>
      </c>
    </row>
    <row r="4" spans="2:14" x14ac:dyDescent="0.25">
      <c r="B4" s="3" t="s">
        <v>12</v>
      </c>
      <c r="D4" s="3" t="s">
        <v>12</v>
      </c>
      <c r="E4" s="6"/>
      <c r="F4" s="7">
        <v>1</v>
      </c>
      <c r="G4" s="7">
        <v>5</v>
      </c>
      <c r="H4" s="7">
        <v>3</v>
      </c>
      <c r="J4" s="13">
        <v>2</v>
      </c>
      <c r="K4" s="13">
        <v>3</v>
      </c>
      <c r="L4" s="7" t="s">
        <v>36</v>
      </c>
      <c r="M4" s="7" t="s">
        <v>42</v>
      </c>
      <c r="N4" s="48">
        <f>N12+N2</f>
        <v>0.60138888888888886</v>
      </c>
    </row>
    <row r="5" spans="2:14" x14ac:dyDescent="0.25">
      <c r="B5" s="3" t="s">
        <v>1</v>
      </c>
      <c r="D5" s="3" t="s">
        <v>1</v>
      </c>
      <c r="E5" s="7">
        <v>1</v>
      </c>
      <c r="F5" s="6"/>
      <c r="G5" s="7">
        <v>4</v>
      </c>
      <c r="H5" s="7">
        <v>6</v>
      </c>
      <c r="J5" s="13">
        <v>3</v>
      </c>
      <c r="K5" s="13">
        <v>5</v>
      </c>
      <c r="L5" s="7" t="s">
        <v>42</v>
      </c>
      <c r="M5" s="7" t="s">
        <v>12</v>
      </c>
      <c r="N5" s="48">
        <f>N13+N2</f>
        <v>0.61944444444444435</v>
      </c>
    </row>
    <row r="6" spans="2:14" x14ac:dyDescent="0.25">
      <c r="B6" s="3" t="s">
        <v>36</v>
      </c>
      <c r="D6" s="3" t="s">
        <v>36</v>
      </c>
      <c r="E6" s="7">
        <v>5</v>
      </c>
      <c r="F6" s="7">
        <v>4</v>
      </c>
      <c r="G6" s="6"/>
      <c r="H6" s="7">
        <v>2</v>
      </c>
      <c r="J6" s="13">
        <v>4</v>
      </c>
      <c r="K6" s="13">
        <v>7</v>
      </c>
      <c r="L6" s="7" t="s">
        <v>36</v>
      </c>
      <c r="M6" s="7" t="s">
        <v>1</v>
      </c>
      <c r="N6" s="48">
        <f>N14+N2</f>
        <v>0.63749999999999984</v>
      </c>
    </row>
    <row r="7" spans="2:14" x14ac:dyDescent="0.25">
      <c r="B7" s="3" t="s">
        <v>42</v>
      </c>
      <c r="D7" s="3" t="s">
        <v>42</v>
      </c>
      <c r="E7" s="7">
        <v>3</v>
      </c>
      <c r="F7" s="7">
        <v>6</v>
      </c>
      <c r="G7" s="7">
        <v>2</v>
      </c>
      <c r="H7" s="6"/>
      <c r="J7" s="13">
        <v>5</v>
      </c>
      <c r="K7" s="13">
        <v>9</v>
      </c>
      <c r="L7" s="7" t="s">
        <v>12</v>
      </c>
      <c r="M7" s="7" t="s">
        <v>36</v>
      </c>
      <c r="N7" s="48">
        <f>N15+N2</f>
        <v>0.65555555555555534</v>
      </c>
    </row>
    <row r="8" spans="2:14" x14ac:dyDescent="0.25">
      <c r="B8" s="18"/>
      <c r="D8" s="18"/>
      <c r="E8" s="18"/>
      <c r="F8" s="18"/>
      <c r="G8" s="18"/>
      <c r="H8" s="5"/>
      <c r="J8" s="13">
        <v>6</v>
      </c>
      <c r="K8" s="13">
        <v>11</v>
      </c>
      <c r="L8" s="7" t="s">
        <v>1</v>
      </c>
      <c r="M8" s="7" t="s">
        <v>42</v>
      </c>
      <c r="N8" s="48">
        <f>N16+N2</f>
        <v>0.67361111111111083</v>
      </c>
    </row>
    <row r="9" spans="2:14" x14ac:dyDescent="0.25">
      <c r="B9" s="18"/>
      <c r="D9" s="18"/>
      <c r="E9" s="18"/>
      <c r="F9" s="18"/>
      <c r="G9" s="18"/>
      <c r="H9" s="5"/>
      <c r="J9" s="19"/>
      <c r="L9" s="11"/>
      <c r="M9" s="11"/>
    </row>
    <row r="10" spans="2:14" x14ac:dyDescent="0.25">
      <c r="B10" s="18"/>
      <c r="D10" s="18"/>
      <c r="E10" s="18"/>
      <c r="F10" s="18"/>
      <c r="G10" s="18"/>
      <c r="H10" s="5"/>
      <c r="J10" s="19"/>
      <c r="L10" s="11"/>
      <c r="M10" s="11"/>
    </row>
    <row r="11" spans="2:14" x14ac:dyDescent="0.25">
      <c r="J11" s="19"/>
      <c r="L11" s="11"/>
      <c r="M11" s="11"/>
    </row>
    <row r="12" spans="2:14" x14ac:dyDescent="0.25">
      <c r="B12" s="2" t="s">
        <v>2</v>
      </c>
      <c r="D12" s="2" t="s">
        <v>2</v>
      </c>
      <c r="E12" s="7" t="s">
        <v>46</v>
      </c>
      <c r="F12" s="7" t="s">
        <v>37</v>
      </c>
      <c r="G12" s="7" t="s">
        <v>47</v>
      </c>
      <c r="H12" s="7" t="s">
        <v>9</v>
      </c>
      <c r="J12" s="7">
        <v>1</v>
      </c>
      <c r="K12" s="7">
        <v>2</v>
      </c>
      <c r="L12" s="7" t="s">
        <v>46</v>
      </c>
      <c r="M12" s="7" t="s">
        <v>37</v>
      </c>
      <c r="N12" s="48">
        <f>N3+N2</f>
        <v>0.59236111111111112</v>
      </c>
    </row>
    <row r="13" spans="2:14" x14ac:dyDescent="0.25">
      <c r="B13" s="3" t="s">
        <v>46</v>
      </c>
      <c r="D13" s="3" t="s">
        <v>46</v>
      </c>
      <c r="E13" s="6"/>
      <c r="F13" s="7">
        <v>1</v>
      </c>
      <c r="G13" s="7">
        <v>5</v>
      </c>
      <c r="H13" s="7">
        <v>3</v>
      </c>
      <c r="J13" s="13">
        <v>2</v>
      </c>
      <c r="K13" s="13">
        <v>4</v>
      </c>
      <c r="L13" s="7" t="s">
        <v>47</v>
      </c>
      <c r="M13" s="7" t="s">
        <v>9</v>
      </c>
      <c r="N13" s="48">
        <f>N4+N2</f>
        <v>0.61041666666666661</v>
      </c>
    </row>
    <row r="14" spans="2:14" x14ac:dyDescent="0.25">
      <c r="B14" s="3" t="s">
        <v>37</v>
      </c>
      <c r="D14" s="3" t="s">
        <v>37</v>
      </c>
      <c r="E14" s="7">
        <v>1</v>
      </c>
      <c r="F14" s="6"/>
      <c r="G14" s="7">
        <v>4</v>
      </c>
      <c r="H14" s="7">
        <v>6</v>
      </c>
      <c r="J14" s="13">
        <v>3</v>
      </c>
      <c r="K14" s="13">
        <v>6</v>
      </c>
      <c r="L14" s="7" t="s">
        <v>46</v>
      </c>
      <c r="M14" s="7" t="s">
        <v>9</v>
      </c>
      <c r="N14" s="48">
        <f>N5+N2</f>
        <v>0.6284722222222221</v>
      </c>
    </row>
    <row r="15" spans="2:14" x14ac:dyDescent="0.25">
      <c r="B15" s="3" t="s">
        <v>47</v>
      </c>
      <c r="D15" s="3" t="s">
        <v>47</v>
      </c>
      <c r="E15" s="7">
        <v>5</v>
      </c>
      <c r="F15" s="7">
        <v>4</v>
      </c>
      <c r="G15" s="6"/>
      <c r="H15" s="7">
        <v>2</v>
      </c>
      <c r="J15" s="13">
        <v>4</v>
      </c>
      <c r="K15" s="13">
        <v>8</v>
      </c>
      <c r="L15" s="7" t="s">
        <v>47</v>
      </c>
      <c r="M15" s="7" t="s">
        <v>37</v>
      </c>
      <c r="N15" s="48">
        <f>N6+N2</f>
        <v>0.64652777777777759</v>
      </c>
    </row>
    <row r="16" spans="2:14" x14ac:dyDescent="0.25">
      <c r="B16" s="3" t="s">
        <v>9</v>
      </c>
      <c r="D16" s="3" t="s">
        <v>9</v>
      </c>
      <c r="E16" s="7">
        <v>3</v>
      </c>
      <c r="F16" s="7">
        <v>6</v>
      </c>
      <c r="G16" s="7">
        <v>2</v>
      </c>
      <c r="H16" s="6"/>
      <c r="J16" s="13">
        <v>5</v>
      </c>
      <c r="K16" s="13">
        <v>10</v>
      </c>
      <c r="L16" s="7" t="s">
        <v>47</v>
      </c>
      <c r="M16" s="7" t="s">
        <v>46</v>
      </c>
      <c r="N16" s="48">
        <f>N7+N2</f>
        <v>0.66458333333333308</v>
      </c>
    </row>
    <row r="17" spans="2:16" x14ac:dyDescent="0.25">
      <c r="B17" s="18"/>
      <c r="D17" s="18"/>
      <c r="E17" s="18"/>
      <c r="F17" s="18"/>
      <c r="G17" s="18"/>
      <c r="H17" s="5"/>
      <c r="J17" s="13">
        <v>6</v>
      </c>
      <c r="K17" s="13">
        <v>12</v>
      </c>
      <c r="L17" s="7" t="s">
        <v>9</v>
      </c>
      <c r="M17" s="7" t="s">
        <v>37</v>
      </c>
      <c r="N17" s="48">
        <f>N8+N2</f>
        <v>0.68263888888888857</v>
      </c>
    </row>
    <row r="18" spans="2:16" x14ac:dyDescent="0.25">
      <c r="B18" s="18"/>
      <c r="D18" s="18"/>
      <c r="E18" s="18"/>
      <c r="F18" s="18"/>
      <c r="G18" s="18"/>
      <c r="H18" s="5"/>
      <c r="J18" s="19"/>
    </row>
    <row r="19" spans="2:16" x14ac:dyDescent="0.25">
      <c r="J19" s="17" t="s">
        <v>23</v>
      </c>
      <c r="N19" s="14">
        <v>1.0416666666666666E-2</v>
      </c>
    </row>
    <row r="20" spans="2:16" x14ac:dyDescent="0.25">
      <c r="J20" s="11"/>
      <c r="K20" s="7">
        <v>16</v>
      </c>
      <c r="L20" s="7" t="s">
        <v>15</v>
      </c>
      <c r="M20" s="7" t="s">
        <v>16</v>
      </c>
      <c r="N20" s="43">
        <f>N17+$N$19</f>
        <v>0.6930555555555552</v>
      </c>
      <c r="O20" t="s">
        <v>24</v>
      </c>
      <c r="P20" s="14"/>
    </row>
    <row r="21" spans="2:16" x14ac:dyDescent="0.25">
      <c r="J21" s="11"/>
      <c r="K21" s="7">
        <v>17</v>
      </c>
      <c r="L21" s="7" t="s">
        <v>17</v>
      </c>
      <c r="M21" s="7" t="s">
        <v>18</v>
      </c>
      <c r="N21" s="43">
        <f>N20+$N$19</f>
        <v>0.70347222222222183</v>
      </c>
      <c r="O21" t="s">
        <v>25</v>
      </c>
    </row>
    <row r="22" spans="2:16" x14ac:dyDescent="0.25">
      <c r="J22" s="11"/>
      <c r="K22" s="7">
        <v>18</v>
      </c>
      <c r="L22" s="7" t="s">
        <v>19</v>
      </c>
      <c r="M22" s="7" t="s">
        <v>20</v>
      </c>
      <c r="N22" s="43">
        <f>N21+$N$19</f>
        <v>0.71388888888888846</v>
      </c>
      <c r="O22" t="s">
        <v>26</v>
      </c>
    </row>
    <row r="23" spans="2:16" x14ac:dyDescent="0.25">
      <c r="J23" s="11"/>
      <c r="K23" s="7">
        <v>19</v>
      </c>
      <c r="L23" s="7" t="s">
        <v>21</v>
      </c>
      <c r="M23" s="7" t="s">
        <v>22</v>
      </c>
      <c r="N23" s="43">
        <f>N22+$N$19</f>
        <v>0.72430555555555509</v>
      </c>
      <c r="O23" t="s">
        <v>27</v>
      </c>
    </row>
    <row r="24" spans="2:16" x14ac:dyDescent="0.25">
      <c r="J24" s="11"/>
      <c r="L24" s="11"/>
      <c r="M24" s="11"/>
      <c r="N24"/>
    </row>
    <row r="25" spans="2:16" x14ac:dyDescent="0.25">
      <c r="J25" s="17" t="s">
        <v>14</v>
      </c>
      <c r="L25" s="11"/>
      <c r="M25" s="11"/>
      <c r="N25"/>
    </row>
    <row r="26" spans="2:16" x14ac:dyDescent="0.25">
      <c r="J26" s="11"/>
      <c r="K26" s="7">
        <v>20</v>
      </c>
      <c r="L26" s="7" t="s">
        <v>24</v>
      </c>
      <c r="M26" s="7" t="s">
        <v>26</v>
      </c>
      <c r="N26" s="43">
        <f>N23+N19</f>
        <v>0.73472222222222172</v>
      </c>
      <c r="O26" t="s">
        <v>28</v>
      </c>
    </row>
    <row r="27" spans="2:16" x14ac:dyDescent="0.25">
      <c r="J27" s="11"/>
      <c r="K27" s="7">
        <v>21</v>
      </c>
      <c r="L27" s="7" t="s">
        <v>25</v>
      </c>
      <c r="M27" s="7" t="s">
        <v>27</v>
      </c>
      <c r="N27" s="43">
        <f>N26+N19</f>
        <v>0.74513888888888835</v>
      </c>
      <c r="O27" t="s">
        <v>29</v>
      </c>
    </row>
    <row r="28" spans="2:16" x14ac:dyDescent="0.25">
      <c r="J28" s="11"/>
      <c r="L28" s="11"/>
      <c r="M28" s="11"/>
      <c r="N28"/>
    </row>
    <row r="29" spans="2:16" x14ac:dyDescent="0.25">
      <c r="J29" s="17" t="s">
        <v>30</v>
      </c>
      <c r="L29" s="11"/>
      <c r="M29" s="11"/>
      <c r="N29"/>
    </row>
    <row r="30" spans="2:16" x14ac:dyDescent="0.25">
      <c r="J30" s="11"/>
      <c r="K30" s="7">
        <v>22</v>
      </c>
      <c r="L30" s="7" t="s">
        <v>43</v>
      </c>
      <c r="M30" s="7" t="s">
        <v>32</v>
      </c>
      <c r="N30" s="43">
        <f>N27+N19</f>
        <v>0.75555555555555498</v>
      </c>
    </row>
    <row r="31" spans="2:16" x14ac:dyDescent="0.25">
      <c r="J31" s="11"/>
      <c r="K31" s="7">
        <v>23</v>
      </c>
      <c r="L31" s="7" t="s">
        <v>31</v>
      </c>
      <c r="M31" s="7" t="s">
        <v>33</v>
      </c>
      <c r="N31" s="43">
        <f>N30+N19</f>
        <v>0.76597222222222161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2"/>
  <sheetViews>
    <sheetView zoomScale="60" zoomScaleNormal="60" workbookViewId="0">
      <selection activeCell="H31" sqref="H31"/>
    </sheetView>
  </sheetViews>
  <sheetFormatPr defaultRowHeight="15" x14ac:dyDescent="0.25"/>
  <cols>
    <col min="2" max="2" width="7" customWidth="1"/>
    <col min="3" max="3" width="7.140625" style="11" customWidth="1"/>
    <col min="4" max="4" width="23.28515625" customWidth="1"/>
    <col min="5" max="5" width="24.28515625" customWidth="1"/>
    <col min="6" max="6" width="9.140625" style="49"/>
    <col min="9" max="9" width="12.140625" bestFit="1" customWidth="1"/>
    <col min="10" max="10" width="12.42578125" bestFit="1" customWidth="1"/>
    <col min="16" max="16" width="21.28515625" customWidth="1"/>
  </cols>
  <sheetData>
    <row r="2" spans="2:22" ht="15.75" x14ac:dyDescent="0.25">
      <c r="F2" s="24" t="s">
        <v>64</v>
      </c>
      <c r="G2" s="26" t="s">
        <v>65</v>
      </c>
      <c r="H2" s="27" t="s">
        <v>66</v>
      </c>
      <c r="I2" s="27" t="s">
        <v>67</v>
      </c>
      <c r="J2" s="27" t="s">
        <v>68</v>
      </c>
      <c r="K2" s="27" t="s">
        <v>69</v>
      </c>
      <c r="L2" s="27" t="s">
        <v>70</v>
      </c>
      <c r="M2" s="27" t="s">
        <v>71</v>
      </c>
      <c r="O2" s="38" t="s">
        <v>52</v>
      </c>
      <c r="P2" s="39" t="s">
        <v>0</v>
      </c>
      <c r="Q2" s="29" t="s">
        <v>53</v>
      </c>
      <c r="R2" s="29" t="s">
        <v>54</v>
      </c>
      <c r="S2" s="29" t="s">
        <v>55</v>
      </c>
      <c r="T2" s="29" t="s">
        <v>56</v>
      </c>
      <c r="U2" s="29" t="s">
        <v>57</v>
      </c>
      <c r="V2" s="29" t="s">
        <v>58</v>
      </c>
    </row>
    <row r="3" spans="2:22" ht="15.75" x14ac:dyDescent="0.25">
      <c r="B3" s="7">
        <v>1</v>
      </c>
      <c r="C3" s="7">
        <v>1</v>
      </c>
      <c r="D3" s="7" t="s">
        <v>12</v>
      </c>
      <c r="E3" s="7" t="s">
        <v>1</v>
      </c>
      <c r="F3" s="30" t="s">
        <v>79</v>
      </c>
      <c r="G3" s="32">
        <f>IFERROR(VALUE(LEFT(F3,FIND(":",F3)-1)),0)</f>
        <v>3</v>
      </c>
      <c r="H3" s="33">
        <f>IFERROR(VALUE(RIGHT(F3,LEN(F3)-FIND(":",F3))),0)</f>
        <v>1</v>
      </c>
      <c r="I3" s="34">
        <f t="shared" ref="I3:I8" si="0">IF(LEN(F3)=0,0,(IF(G3&gt;H3,3,IF(G3=H3,1,0))))</f>
        <v>3</v>
      </c>
      <c r="J3" s="35">
        <f>IF(LEN(F3)=0,0,(IF(G3&gt;H3,0,IF(G3=H3,1,3))))</f>
        <v>0</v>
      </c>
      <c r="K3" s="35">
        <f>IF(LEN(F3)=0,0,(IF(G3&gt;H3,1,0)))</f>
        <v>1</v>
      </c>
      <c r="L3" s="35">
        <f>IF(LEN(F3)=0,0,(IF(G3=H3,1,0)))</f>
        <v>0</v>
      </c>
      <c r="M3" s="35">
        <f>IF(LEN(F3)=0,0,(IF(G3&lt;H3,1,0)))</f>
        <v>0</v>
      </c>
      <c r="O3" s="13">
        <v>1</v>
      </c>
      <c r="P3" s="3" t="s">
        <v>12</v>
      </c>
      <c r="Q3" s="36">
        <f>SUMIF($D$3:$D$8,$P$3:$P$6,$I$3:$I$8)+SUMIF($E$3:$E$8,$P$3:$P$6,$J$3:$J$8)</f>
        <v>7</v>
      </c>
      <c r="R3" s="37">
        <f>SUMIF($D$3:$D$8,$P$3:$P$6,$K$3:$K$8)+SUMIF($E$3:$E$8,$P$3:$P$6,$M$3:$M$8)</f>
        <v>2</v>
      </c>
      <c r="S3" s="37">
        <f>SUMIF($D$3:$D$8,$P$3:$P$6,$L$3:$L$8)+SUMIF($E$3:$E$8,$P$3:$P$6,$L$3:$L$8)</f>
        <v>1</v>
      </c>
      <c r="T3" s="37">
        <f>SUMIF($D$3:$D$8,$P$3:$P$6,$M$3:$M$8)+SUMIF($E$3:$E$8,$P$3:$P$6,$K$3:$K$8)</f>
        <v>0</v>
      </c>
      <c r="U3" s="37">
        <f>(SUMIF($D$3:$D$8,$P$3:$P$6,$G$3:$G$8)+SUMIF($E$3:$E$8,$P$3:$P$6,$H$3:$H$8))-(SUMIF($D$3:$D$8,$P$3:$P$6,$H$3:$H$8)+SUMIF($E$3:$E$8,$P$3:$P$6,$G$3:$G$8))</f>
        <v>4</v>
      </c>
      <c r="V3" s="3">
        <f>Q3+U3/10</f>
        <v>7.4</v>
      </c>
    </row>
    <row r="4" spans="2:22" ht="15.75" x14ac:dyDescent="0.25">
      <c r="B4" s="13">
        <v>2</v>
      </c>
      <c r="C4" s="13">
        <v>3</v>
      </c>
      <c r="D4" s="7" t="s">
        <v>36</v>
      </c>
      <c r="E4" s="7" t="s">
        <v>42</v>
      </c>
      <c r="F4" s="30" t="s">
        <v>72</v>
      </c>
      <c r="G4" s="32">
        <f t="shared" ref="G4:G8" si="1">IFERROR(VALUE(LEFT(F4,FIND(":",F4)-1)),0)</f>
        <v>0</v>
      </c>
      <c r="H4" s="33">
        <f t="shared" ref="H4:H8" si="2">IFERROR(VALUE(RIGHT(F4,LEN(F4)-FIND(":",F4))),0)</f>
        <v>0</v>
      </c>
      <c r="I4" s="34">
        <f t="shared" si="0"/>
        <v>1</v>
      </c>
      <c r="J4" s="35">
        <f t="shared" ref="J4:J8" si="3">IF(LEN(F4)=0,0,(IF(G4&gt;H4,0,IF(G4=H4,1,3))))</f>
        <v>1</v>
      </c>
      <c r="K4" s="35">
        <f t="shared" ref="K4:K8" si="4">IF(LEN(F4)=0,0,(IF(G4&gt;H4,1,0)))</f>
        <v>0</v>
      </c>
      <c r="L4" s="35">
        <f t="shared" ref="L4:L8" si="5">IF(LEN(F4)=0,0,(IF(G4=H4,1,0)))</f>
        <v>1</v>
      </c>
      <c r="M4" s="35">
        <f t="shared" ref="M4:M8" si="6">IF(LEN(F4)=0,0,(IF(G4&lt;H4,1,0)))</f>
        <v>0</v>
      </c>
      <c r="O4" s="13">
        <v>2</v>
      </c>
      <c r="P4" s="3" t="s">
        <v>36</v>
      </c>
      <c r="Q4" s="36">
        <f>SUMIF($D$3:$D$8,$P$3:$P$6,$I$3:$I$8)+SUMIF($E$3:$E$8,$P$3:$P$6,$J$3:$J$8)</f>
        <v>4</v>
      </c>
      <c r="R4" s="37">
        <f>SUMIF($D$3:$D$8,$P$3:$P$6,$K$3:$K$8)+SUMIF($E$3:$E$8,$P$3:$P$6,$M$3:$M$8)</f>
        <v>1</v>
      </c>
      <c r="S4" s="37">
        <f>SUMIF($D$3:$D$8,$P$3:$P$6,$L$3:$L$8)+SUMIF($E$3:$E$8,$P$3:$P$6,$L$3:$L$8)</f>
        <v>1</v>
      </c>
      <c r="T4" s="37">
        <f>SUMIF($D$3:$D$8,$P$3:$P$6,$M$3:$M$8)+SUMIF($E$3:$E$8,$P$3:$P$6,$K$3:$K$8)</f>
        <v>1</v>
      </c>
      <c r="U4" s="37">
        <f>(SUMIF($D$3:$D$8,$P$3:$P$6,$G$3:$G$8)+SUMIF($E$3:$E$8,$P$3:$P$6,$H$3:$H$8))-(SUMIF($D$3:$D$8,$P$3:$P$6,$H$3:$H$8)+SUMIF($E$3:$E$8,$P$3:$P$6,$G$3:$G$8))</f>
        <v>1</v>
      </c>
      <c r="V4" s="3">
        <f>Q4+U4/10</f>
        <v>4.0999999999999996</v>
      </c>
    </row>
    <row r="5" spans="2:22" ht="15.75" x14ac:dyDescent="0.25">
      <c r="B5" s="13">
        <v>3</v>
      </c>
      <c r="C5" s="13">
        <v>5</v>
      </c>
      <c r="D5" s="7" t="s">
        <v>42</v>
      </c>
      <c r="E5" s="7" t="s">
        <v>12</v>
      </c>
      <c r="F5" s="30" t="s">
        <v>103</v>
      </c>
      <c r="G5" s="32">
        <f t="shared" si="1"/>
        <v>1</v>
      </c>
      <c r="H5" s="33">
        <f t="shared" si="2"/>
        <v>1</v>
      </c>
      <c r="I5" s="34">
        <f t="shared" si="0"/>
        <v>1</v>
      </c>
      <c r="J5" s="35">
        <f t="shared" si="3"/>
        <v>1</v>
      </c>
      <c r="K5" s="35">
        <f t="shared" si="4"/>
        <v>0</v>
      </c>
      <c r="L5" s="35">
        <f t="shared" si="5"/>
        <v>1</v>
      </c>
      <c r="M5" s="35">
        <f t="shared" si="6"/>
        <v>0</v>
      </c>
      <c r="O5" s="13">
        <v>3</v>
      </c>
      <c r="P5" s="3" t="s">
        <v>1</v>
      </c>
      <c r="Q5" s="36">
        <f>SUMIF($D$3:$D$8,$P$3:$P$6,$I$3:$I$8)+SUMIF($E$3:$E$8,$P$3:$P$6,$J$3:$J$8)</f>
        <v>3</v>
      </c>
      <c r="R5" s="37">
        <f>SUMIF($D$3:$D$8,$P$3:$P$6,$K$3:$K$8)+SUMIF($E$3:$E$8,$P$3:$P$6,$M$3:$M$8)</f>
        <v>1</v>
      </c>
      <c r="S5" s="37">
        <f>SUMIF($D$3:$D$8,$P$3:$P$6,$L$3:$L$8)+SUMIF($E$3:$E$8,$P$3:$P$6,$L$3:$L$8)</f>
        <v>0</v>
      </c>
      <c r="T5" s="37">
        <f>SUMIF($D$3:$D$8,$P$3:$P$6,$M$3:$M$8)+SUMIF($E$3:$E$8,$P$3:$P$6,$K$3:$K$8)</f>
        <v>2</v>
      </c>
      <c r="U5" s="37">
        <f>(SUMIF($D$3:$D$8,$P$3:$P$6,$G$3:$G$8)+SUMIF($E$3:$E$8,$P$3:$P$6,$H$3:$H$8))-(SUMIF($D$3:$D$8,$P$3:$P$6,$H$3:$H$8)+SUMIF($E$3:$E$8,$P$3:$P$6,$G$3:$G$8))</f>
        <v>-4</v>
      </c>
      <c r="V5" s="3">
        <f>Q5+U5/10</f>
        <v>2.6</v>
      </c>
    </row>
    <row r="6" spans="2:22" ht="15.75" x14ac:dyDescent="0.25">
      <c r="B6" s="13">
        <v>4</v>
      </c>
      <c r="C6" s="13">
        <v>7</v>
      </c>
      <c r="D6" s="7" t="s">
        <v>36</v>
      </c>
      <c r="E6" s="7" t="s">
        <v>1</v>
      </c>
      <c r="F6" s="30" t="s">
        <v>75</v>
      </c>
      <c r="G6" s="32">
        <f t="shared" si="1"/>
        <v>3</v>
      </c>
      <c r="H6" s="33">
        <f t="shared" si="2"/>
        <v>0</v>
      </c>
      <c r="I6" s="34">
        <f t="shared" si="0"/>
        <v>3</v>
      </c>
      <c r="J6" s="35">
        <f t="shared" si="3"/>
        <v>0</v>
      </c>
      <c r="K6" s="35">
        <f t="shared" si="4"/>
        <v>1</v>
      </c>
      <c r="L6" s="35">
        <f t="shared" si="5"/>
        <v>0</v>
      </c>
      <c r="M6" s="35">
        <f t="shared" si="6"/>
        <v>0</v>
      </c>
      <c r="O6" s="13">
        <v>4</v>
      </c>
      <c r="P6" s="3" t="s">
        <v>42</v>
      </c>
      <c r="Q6" s="36">
        <f>SUMIF($D$3:$D$8,$P$3:$P$6,$I$3:$I$8)+SUMIF($E$3:$E$8,$P$3:$P$6,$J$3:$J$8)</f>
        <v>2</v>
      </c>
      <c r="R6" s="37">
        <f>SUMIF($D$3:$D$8,$P$3:$P$6,$K$3:$K$8)+SUMIF($E$3:$E$8,$P$3:$P$6,$M$3:$M$8)</f>
        <v>0</v>
      </c>
      <c r="S6" s="37">
        <f>SUMIF($D$3:$D$8,$P$3:$P$6,$L$3:$L$8)+SUMIF($E$3:$E$8,$P$3:$P$6,$L$3:$L$8)</f>
        <v>2</v>
      </c>
      <c r="T6" s="37">
        <f>SUMIF($D$3:$D$8,$P$3:$P$6,$M$3:$M$8)+SUMIF($E$3:$E$8,$P$3:$P$6,$K$3:$K$8)</f>
        <v>1</v>
      </c>
      <c r="U6" s="37">
        <f>(SUMIF($D$3:$D$8,$P$3:$P$6,$G$3:$G$8)+SUMIF($E$3:$E$8,$P$3:$P$6,$H$3:$H$8))-(SUMIF($D$3:$D$8,$P$3:$P$6,$H$3:$H$8)+SUMIF($E$3:$E$8,$P$3:$P$6,$G$3:$G$8))</f>
        <v>-1</v>
      </c>
      <c r="V6" s="3">
        <f>Q6+U6/10</f>
        <v>1.9</v>
      </c>
    </row>
    <row r="7" spans="2:22" ht="15.75" x14ac:dyDescent="0.25">
      <c r="B7" s="13">
        <v>5</v>
      </c>
      <c r="C7" s="13">
        <v>9</v>
      </c>
      <c r="D7" s="7" t="s">
        <v>12</v>
      </c>
      <c r="E7" s="7" t="s">
        <v>36</v>
      </c>
      <c r="F7" s="30" t="s">
        <v>84</v>
      </c>
      <c r="G7" s="32">
        <f t="shared" si="1"/>
        <v>2</v>
      </c>
      <c r="H7" s="33">
        <f t="shared" si="2"/>
        <v>0</v>
      </c>
      <c r="I7" s="34">
        <f t="shared" si="0"/>
        <v>3</v>
      </c>
      <c r="J7" s="35">
        <f t="shared" si="3"/>
        <v>0</v>
      </c>
      <c r="K7" s="35">
        <f t="shared" si="4"/>
        <v>1</v>
      </c>
      <c r="L7" s="35">
        <f t="shared" si="5"/>
        <v>0</v>
      </c>
      <c r="M7" s="35">
        <f t="shared" si="6"/>
        <v>0</v>
      </c>
    </row>
    <row r="8" spans="2:22" ht="15.75" x14ac:dyDescent="0.25">
      <c r="B8" s="13">
        <v>6</v>
      </c>
      <c r="C8" s="13">
        <v>11</v>
      </c>
      <c r="D8" s="7" t="s">
        <v>1</v>
      </c>
      <c r="E8" s="7" t="s">
        <v>42</v>
      </c>
      <c r="F8" s="30" t="s">
        <v>86</v>
      </c>
      <c r="G8" s="32">
        <f t="shared" si="1"/>
        <v>1</v>
      </c>
      <c r="H8" s="33">
        <f t="shared" si="2"/>
        <v>0</v>
      </c>
      <c r="I8" s="34">
        <f t="shared" si="0"/>
        <v>3</v>
      </c>
      <c r="J8" s="35">
        <f t="shared" si="3"/>
        <v>0</v>
      </c>
      <c r="K8" s="35">
        <f t="shared" si="4"/>
        <v>1</v>
      </c>
      <c r="L8" s="35">
        <f t="shared" si="5"/>
        <v>0</v>
      </c>
      <c r="M8" s="35">
        <f t="shared" si="6"/>
        <v>0</v>
      </c>
    </row>
    <row r="9" spans="2:22" x14ac:dyDescent="0.25">
      <c r="B9" s="19"/>
      <c r="D9" s="11"/>
      <c r="E9" s="11"/>
      <c r="G9">
        <f t="shared" ref="G9:H9" si="7">SUM(G3:G8)</f>
        <v>10</v>
      </c>
      <c r="H9">
        <f t="shared" si="7"/>
        <v>2</v>
      </c>
    </row>
    <row r="10" spans="2:22" x14ac:dyDescent="0.25">
      <c r="B10" s="19"/>
      <c r="D10" s="11"/>
      <c r="E10" s="11"/>
    </row>
    <row r="11" spans="2:22" ht="15.75" x14ac:dyDescent="0.25">
      <c r="B11" s="19"/>
      <c r="D11" s="11"/>
      <c r="E11" s="11"/>
      <c r="F11" s="31" t="s">
        <v>64</v>
      </c>
      <c r="G11" s="26" t="s">
        <v>65</v>
      </c>
      <c r="H11" s="27" t="s">
        <v>66</v>
      </c>
      <c r="I11" s="27" t="s">
        <v>67</v>
      </c>
      <c r="J11" s="27" t="s">
        <v>68</v>
      </c>
      <c r="K11" s="27" t="s">
        <v>69</v>
      </c>
      <c r="L11" s="27" t="s">
        <v>70</v>
      </c>
      <c r="M11" s="27" t="s">
        <v>71</v>
      </c>
      <c r="O11" s="38" t="s">
        <v>52</v>
      </c>
      <c r="P11" s="39" t="s">
        <v>2</v>
      </c>
      <c r="Q11" s="29" t="s">
        <v>53</v>
      </c>
      <c r="R11" s="29" t="s">
        <v>54</v>
      </c>
      <c r="S11" s="29" t="s">
        <v>55</v>
      </c>
      <c r="T11" s="29" t="s">
        <v>56</v>
      </c>
      <c r="U11" s="29" t="s">
        <v>57</v>
      </c>
      <c r="V11" s="29" t="s">
        <v>58</v>
      </c>
    </row>
    <row r="12" spans="2:22" ht="15.75" x14ac:dyDescent="0.25">
      <c r="B12" s="7">
        <v>1</v>
      </c>
      <c r="C12" s="7">
        <v>2</v>
      </c>
      <c r="D12" s="7" t="s">
        <v>46</v>
      </c>
      <c r="E12" s="7" t="s">
        <v>37</v>
      </c>
      <c r="F12" s="30" t="s">
        <v>86</v>
      </c>
      <c r="G12" s="32">
        <f>IFERROR(VALUE(LEFT(F12,FIND(":",F12)-1)),0)</f>
        <v>1</v>
      </c>
      <c r="H12" s="33">
        <f>IFERROR(VALUE(RIGHT(F12,LEN(F12)-FIND(":",F12))),0)</f>
        <v>0</v>
      </c>
      <c r="I12" s="34">
        <f t="shared" ref="I12:I17" si="8">IF(LEN(F12)=0,0,(IF(G12&gt;H12,3,IF(G12=H12,1,0))))</f>
        <v>3</v>
      </c>
      <c r="J12" s="35">
        <f>IF(LEN(F12)=0,0,(IF(G12&gt;H12,0,IF(G12=H12,1,3))))</f>
        <v>0</v>
      </c>
      <c r="K12" s="35">
        <f>IF(LEN(F12)=0,0,(IF(G12&gt;H12,1,0)))</f>
        <v>1</v>
      </c>
      <c r="L12" s="35">
        <f>IF(LEN(F12)=0,0,(IF(G12=H12,1,0)))</f>
        <v>0</v>
      </c>
      <c r="M12" s="35">
        <f>IF(LEN(F12)=0,0,(IF(G12&lt;H12,1,0)))</f>
        <v>0</v>
      </c>
      <c r="O12" s="13">
        <v>1</v>
      </c>
      <c r="P12" s="3" t="s">
        <v>46</v>
      </c>
      <c r="Q12" s="36">
        <f>SUMIF($D$12:$D$17,$P$12:$P$15,$I$12:$I$17)+SUMIF($E$12:$E$17,$P$12:$P$15,$J$12:$J$17)</f>
        <v>9</v>
      </c>
      <c r="R12" s="37">
        <f>SUMIF($D$12:$D$17,$P$12:$P$15,$K$12:$K$17)+SUMIF($E$12:$E$17,$P$12:$P$15,$M$12:$M$17)</f>
        <v>3</v>
      </c>
      <c r="S12" s="37">
        <f>SUMIF($D$12:$D$17,$P$12:$P$15,$L$12:$L$17)+SUMIF($E$12:$E$17,$P$12:$P$15,$L$12:$L$17)</f>
        <v>0</v>
      </c>
      <c r="T12" s="37">
        <f>SUMIF($D$12:$D$17,$P$12:$P$15,$M$12:$M$17)+SUMIF($E$12:$E$17,$P$12:$P$15,$K$12:$K$17)</f>
        <v>0</v>
      </c>
      <c r="U12" s="37">
        <f>(SUMIF($D$12:$D$17,$P$12:$P$15,$G$12:$G$17)+SUMIF($E$12:$E$17,$P$12:$P$15,$H$12:$H$17))-(SUMIF($D$12:$D$17,$P$12:$P$15,$H$12:$H$17)+SUMIF($E$12:$E$17,$P$12:$P$15,$G$12:$G$17))</f>
        <v>8</v>
      </c>
      <c r="V12" s="3">
        <f>Q12+U12/10</f>
        <v>9.8000000000000007</v>
      </c>
    </row>
    <row r="13" spans="2:22" ht="15.75" x14ac:dyDescent="0.25">
      <c r="B13" s="13">
        <v>2</v>
      </c>
      <c r="C13" s="13">
        <v>4</v>
      </c>
      <c r="D13" s="7" t="s">
        <v>47</v>
      </c>
      <c r="E13" s="7" t="s">
        <v>9</v>
      </c>
      <c r="F13" s="30" t="s">
        <v>86</v>
      </c>
      <c r="G13" s="32">
        <f t="shared" ref="G13:G17" si="9">IFERROR(VALUE(LEFT(F13,FIND(":",F13)-1)),0)</f>
        <v>1</v>
      </c>
      <c r="H13" s="33">
        <f t="shared" ref="H13:H17" si="10">IFERROR(VALUE(RIGHT(F13,LEN(F13)-FIND(":",F13))),0)</f>
        <v>0</v>
      </c>
      <c r="I13" s="34">
        <f t="shared" si="8"/>
        <v>3</v>
      </c>
      <c r="J13" s="35">
        <f t="shared" ref="J13:J17" si="11">IF(LEN(F13)=0,0,(IF(G13&gt;H13,0,IF(G13=H13,1,3))))</f>
        <v>0</v>
      </c>
      <c r="K13" s="35">
        <f t="shared" ref="K13:K17" si="12">IF(LEN(F13)=0,0,(IF(G13&gt;H13,1,0)))</f>
        <v>1</v>
      </c>
      <c r="L13" s="35">
        <f t="shared" ref="L13:L17" si="13">IF(LEN(F13)=0,0,(IF(G13=H13,1,0)))</f>
        <v>0</v>
      </c>
      <c r="M13" s="35">
        <f t="shared" ref="M13:M17" si="14">IF(LEN(F13)=0,0,(IF(G13&lt;H13,1,0)))</f>
        <v>0</v>
      </c>
      <c r="O13" s="13">
        <v>2</v>
      </c>
      <c r="P13" s="3" t="s">
        <v>47</v>
      </c>
      <c r="Q13" s="36">
        <f>SUMIF($D$12:$D$17,$P$12:$P$15,$I$12:$I$17)+SUMIF($E$12:$E$17,$P$12:$P$15,$J$12:$J$17)</f>
        <v>4</v>
      </c>
      <c r="R13" s="37">
        <f>SUMIF($D$12:$D$17,$P$12:$P$15,$K$12:$K$17)+SUMIF($E$12:$E$17,$P$12:$P$15,$M$12:$M$17)</f>
        <v>1</v>
      </c>
      <c r="S13" s="37">
        <f>SUMIF($D$12:$D$17,$P$12:$P$15,$L$12:$L$17)+SUMIF($E$12:$E$17,$P$12:$P$15,$L$12:$L$17)</f>
        <v>1</v>
      </c>
      <c r="T13" s="37">
        <f>SUMIF($D$12:$D$17,$P$12:$P$15,$M$12:$M$17)+SUMIF($E$12:$E$17,$P$12:$P$15,$K$12:$K$17)</f>
        <v>1</v>
      </c>
      <c r="U13" s="37">
        <f>(SUMIF($D$12:$D$17,$P$12:$P$15,$G$12:$G$17)+SUMIF($E$12:$E$17,$P$12:$P$15,$H$12:$H$17))-(SUMIF($D$12:$D$17,$P$12:$P$15,$H$12:$H$17)+SUMIF($E$12:$E$17,$P$12:$P$15,$G$12:$G$17))</f>
        <v>-4</v>
      </c>
      <c r="V13" s="3">
        <f>Q13+U13/10</f>
        <v>3.6</v>
      </c>
    </row>
    <row r="14" spans="2:22" ht="15.75" x14ac:dyDescent="0.25">
      <c r="B14" s="13">
        <v>3</v>
      </c>
      <c r="C14" s="13">
        <v>6</v>
      </c>
      <c r="D14" s="7" t="s">
        <v>46</v>
      </c>
      <c r="E14" s="7" t="s">
        <v>9</v>
      </c>
      <c r="F14" s="30" t="s">
        <v>84</v>
      </c>
      <c r="G14" s="32">
        <f t="shared" si="9"/>
        <v>2</v>
      </c>
      <c r="H14" s="33">
        <f t="shared" si="10"/>
        <v>0</v>
      </c>
      <c r="I14" s="34">
        <f t="shared" si="8"/>
        <v>3</v>
      </c>
      <c r="J14" s="35">
        <f t="shared" si="11"/>
        <v>0</v>
      </c>
      <c r="K14" s="35">
        <f t="shared" si="12"/>
        <v>1</v>
      </c>
      <c r="L14" s="35">
        <f t="shared" si="13"/>
        <v>0</v>
      </c>
      <c r="M14" s="35">
        <f t="shared" si="14"/>
        <v>0</v>
      </c>
      <c r="O14" s="13">
        <v>3</v>
      </c>
      <c r="P14" s="3" t="s">
        <v>9</v>
      </c>
      <c r="Q14" s="36">
        <f>SUMIF($D$12:$D$17,$P$12:$P$15,$I$12:$I$17)+SUMIF($E$12:$E$17,$P$12:$P$15,$J$12:$J$17)</f>
        <v>3</v>
      </c>
      <c r="R14" s="37">
        <f>SUMIF($D$12:$D$17,$P$12:$P$15,$K$12:$K$17)+SUMIF($E$12:$E$17,$P$12:$P$15,$M$12:$M$17)</f>
        <v>1</v>
      </c>
      <c r="S14" s="37">
        <f>SUMIF($D$12:$D$17,$P$12:$P$15,$L$12:$L$17)+SUMIF($E$12:$E$17,$P$12:$P$15,$L$12:$L$17)</f>
        <v>0</v>
      </c>
      <c r="T14" s="37">
        <f>SUMIF($D$12:$D$17,$P$12:$P$15,$M$12:$M$17)+SUMIF($E$12:$E$17,$P$12:$P$15,$K$12:$K$17)</f>
        <v>2</v>
      </c>
      <c r="U14" s="37">
        <f>(SUMIF($D$12:$D$17,$P$12:$P$15,$G$12:$G$17)+SUMIF($E$12:$E$17,$P$12:$P$15,$H$12:$H$17))-(SUMIF($D$12:$D$17,$P$12:$P$15,$H$12:$H$17)+SUMIF($E$12:$E$17,$P$12:$P$15,$G$12:$G$17))</f>
        <v>-2</v>
      </c>
      <c r="V14" s="3">
        <f>Q14+U14/10</f>
        <v>2.8</v>
      </c>
    </row>
    <row r="15" spans="2:22" ht="15.75" x14ac:dyDescent="0.25">
      <c r="B15" s="13">
        <v>4</v>
      </c>
      <c r="C15" s="13">
        <v>8</v>
      </c>
      <c r="D15" s="7" t="s">
        <v>47</v>
      </c>
      <c r="E15" s="7" t="s">
        <v>37</v>
      </c>
      <c r="F15" s="30" t="s">
        <v>72</v>
      </c>
      <c r="G15" s="32">
        <f t="shared" si="9"/>
        <v>0</v>
      </c>
      <c r="H15" s="33">
        <f t="shared" si="10"/>
        <v>0</v>
      </c>
      <c r="I15" s="34">
        <f t="shared" si="8"/>
        <v>1</v>
      </c>
      <c r="J15" s="35">
        <f t="shared" si="11"/>
        <v>1</v>
      </c>
      <c r="K15" s="35">
        <f t="shared" si="12"/>
        <v>0</v>
      </c>
      <c r="L15" s="35">
        <f t="shared" si="13"/>
        <v>1</v>
      </c>
      <c r="M15" s="35">
        <f t="shared" si="14"/>
        <v>0</v>
      </c>
      <c r="O15" s="13">
        <v>4</v>
      </c>
      <c r="P15" s="3" t="s">
        <v>37</v>
      </c>
      <c r="Q15" s="36">
        <f>SUMIF($D$12:$D$17,$P$12:$P$15,$I$12:$I$17)+SUMIF($E$12:$E$17,$P$12:$P$15,$J$12:$J$17)</f>
        <v>1</v>
      </c>
      <c r="R15" s="37">
        <f>SUMIF($D$12:$D$17,$P$12:$P$15,$K$12:$K$17)+SUMIF($E$12:$E$17,$P$12:$P$15,$M$12:$M$17)</f>
        <v>0</v>
      </c>
      <c r="S15" s="37">
        <f>SUMIF($D$12:$D$17,$P$12:$P$15,$L$12:$L$17)+SUMIF($E$12:$E$17,$P$12:$P$15,$L$12:$L$17)</f>
        <v>1</v>
      </c>
      <c r="T15" s="37">
        <f>SUMIF($D$12:$D$17,$P$12:$P$15,$M$12:$M$17)+SUMIF($E$12:$E$17,$P$12:$P$15,$K$12:$K$17)</f>
        <v>2</v>
      </c>
      <c r="U15" s="37">
        <f>(SUMIF($D$12:$D$17,$P$12:$P$15,$G$12:$G$17)+SUMIF($E$12:$E$17,$P$12:$P$15,$H$12:$H$17))-(SUMIF($D$12:$D$17,$P$12:$P$15,$H$12:$H$17)+SUMIF($E$12:$E$17,$P$12:$P$15,$G$12:$G$17))</f>
        <v>-2</v>
      </c>
      <c r="V15" s="3">
        <f>Q15+U15/10</f>
        <v>0.8</v>
      </c>
    </row>
    <row r="16" spans="2:22" ht="15.75" x14ac:dyDescent="0.25">
      <c r="B16" s="13">
        <v>5</v>
      </c>
      <c r="C16" s="13">
        <v>10</v>
      </c>
      <c r="D16" s="7" t="s">
        <v>47</v>
      </c>
      <c r="E16" s="7" t="s">
        <v>46</v>
      </c>
      <c r="F16" s="30" t="s">
        <v>77</v>
      </c>
      <c r="G16" s="32">
        <f t="shared" si="9"/>
        <v>0</v>
      </c>
      <c r="H16" s="33">
        <f t="shared" si="10"/>
        <v>5</v>
      </c>
      <c r="I16" s="34">
        <f t="shared" si="8"/>
        <v>0</v>
      </c>
      <c r="J16" s="35">
        <f t="shared" si="11"/>
        <v>3</v>
      </c>
      <c r="K16" s="35">
        <f t="shared" si="12"/>
        <v>0</v>
      </c>
      <c r="L16" s="35">
        <f t="shared" si="13"/>
        <v>0</v>
      </c>
      <c r="M16" s="35">
        <f t="shared" si="14"/>
        <v>1</v>
      </c>
    </row>
    <row r="17" spans="2:13" ht="15.75" x14ac:dyDescent="0.25">
      <c r="B17" s="13">
        <v>6</v>
      </c>
      <c r="C17" s="13">
        <v>12</v>
      </c>
      <c r="D17" s="7" t="s">
        <v>9</v>
      </c>
      <c r="E17" s="7" t="s">
        <v>37</v>
      </c>
      <c r="F17" s="30" t="s">
        <v>86</v>
      </c>
      <c r="G17" s="32">
        <f t="shared" si="9"/>
        <v>1</v>
      </c>
      <c r="H17" s="33">
        <f t="shared" si="10"/>
        <v>0</v>
      </c>
      <c r="I17" s="34">
        <f t="shared" si="8"/>
        <v>3</v>
      </c>
      <c r="J17" s="35">
        <f t="shared" si="11"/>
        <v>0</v>
      </c>
      <c r="K17" s="35">
        <f t="shared" si="12"/>
        <v>1</v>
      </c>
      <c r="L17" s="35">
        <f t="shared" si="13"/>
        <v>0</v>
      </c>
      <c r="M17" s="35">
        <f t="shared" si="14"/>
        <v>0</v>
      </c>
    </row>
    <row r="18" spans="2:13" x14ac:dyDescent="0.25">
      <c r="B18" s="19"/>
      <c r="G18">
        <f t="shared" ref="G18:H18" si="15">SUM(G12:G17)</f>
        <v>5</v>
      </c>
      <c r="H18">
        <f t="shared" si="15"/>
        <v>5</v>
      </c>
    </row>
    <row r="19" spans="2:13" x14ac:dyDescent="0.25">
      <c r="B19" s="17" t="s">
        <v>23</v>
      </c>
      <c r="F19" s="31" t="s">
        <v>64</v>
      </c>
    </row>
    <row r="20" spans="2:13" x14ac:dyDescent="0.25">
      <c r="B20" s="11"/>
      <c r="C20" s="7">
        <v>13</v>
      </c>
      <c r="D20" s="7" t="s">
        <v>106</v>
      </c>
      <c r="E20" s="7" t="s">
        <v>107</v>
      </c>
      <c r="F20" s="30" t="s">
        <v>115</v>
      </c>
      <c r="G20" t="s">
        <v>24</v>
      </c>
      <c r="H20" s="14"/>
      <c r="I20">
        <v>7</v>
      </c>
    </row>
    <row r="21" spans="2:13" x14ac:dyDescent="0.25">
      <c r="B21" s="11"/>
      <c r="C21" s="7">
        <v>14</v>
      </c>
      <c r="D21" s="7" t="s">
        <v>104</v>
      </c>
      <c r="E21" s="7" t="s">
        <v>105</v>
      </c>
      <c r="F21" s="30" t="s">
        <v>86</v>
      </c>
      <c r="G21" t="s">
        <v>25</v>
      </c>
      <c r="I21">
        <v>1</v>
      </c>
    </row>
    <row r="22" spans="2:13" x14ac:dyDescent="0.25">
      <c r="B22" s="11"/>
      <c r="C22" s="7">
        <v>15</v>
      </c>
      <c r="D22" s="7" t="s">
        <v>108</v>
      </c>
      <c r="E22" s="7" t="s">
        <v>109</v>
      </c>
      <c r="F22" s="30" t="s">
        <v>85</v>
      </c>
      <c r="G22" t="s">
        <v>26</v>
      </c>
      <c r="I22">
        <v>5</v>
      </c>
    </row>
    <row r="23" spans="2:13" x14ac:dyDescent="0.25">
      <c r="B23" s="11"/>
      <c r="C23" s="7">
        <v>16</v>
      </c>
      <c r="D23" s="7" t="s">
        <v>110</v>
      </c>
      <c r="E23" s="7" t="s">
        <v>111</v>
      </c>
      <c r="F23" s="30" t="s">
        <v>76</v>
      </c>
      <c r="G23" t="s">
        <v>27</v>
      </c>
      <c r="I23">
        <v>3</v>
      </c>
    </row>
    <row r="24" spans="2:13" x14ac:dyDescent="0.25">
      <c r="B24" s="11"/>
      <c r="D24" s="11"/>
      <c r="E24" s="11"/>
      <c r="F24" s="11"/>
    </row>
    <row r="25" spans="2:13" x14ac:dyDescent="0.25">
      <c r="B25" s="17" t="s">
        <v>14</v>
      </c>
      <c r="D25" s="11"/>
      <c r="E25" s="11"/>
      <c r="F25" s="11"/>
      <c r="H25" t="s">
        <v>122</v>
      </c>
    </row>
    <row r="26" spans="2:13" x14ac:dyDescent="0.25">
      <c r="B26" s="11"/>
      <c r="C26" s="7">
        <v>17</v>
      </c>
      <c r="D26" s="7" t="s">
        <v>114</v>
      </c>
      <c r="E26" s="7" t="s">
        <v>113</v>
      </c>
      <c r="F26" s="25" t="s">
        <v>119</v>
      </c>
      <c r="G26" t="s">
        <v>28</v>
      </c>
      <c r="I26">
        <v>5</v>
      </c>
    </row>
    <row r="27" spans="2:13" x14ac:dyDescent="0.25">
      <c r="B27" s="11"/>
      <c r="C27" s="7">
        <v>18</v>
      </c>
      <c r="D27" s="7" t="s">
        <v>112</v>
      </c>
      <c r="E27" s="7" t="s">
        <v>116</v>
      </c>
      <c r="F27" s="25" t="s">
        <v>103</v>
      </c>
      <c r="G27" t="s">
        <v>29</v>
      </c>
      <c r="H27" s="47" t="s">
        <v>74</v>
      </c>
      <c r="I27">
        <v>7</v>
      </c>
    </row>
    <row r="28" spans="2:13" x14ac:dyDescent="0.25">
      <c r="B28" s="11"/>
      <c r="D28" s="11"/>
      <c r="E28" s="11"/>
      <c r="F28" s="24"/>
      <c r="H28" s="47"/>
    </row>
    <row r="29" spans="2:13" x14ac:dyDescent="0.25">
      <c r="B29" s="17" t="s">
        <v>30</v>
      </c>
      <c r="D29" s="11"/>
      <c r="E29" s="11"/>
      <c r="F29" s="24"/>
      <c r="H29" s="47"/>
    </row>
    <row r="30" spans="2:13" x14ac:dyDescent="0.25">
      <c r="B30" s="11"/>
      <c r="C30" s="7">
        <v>19</v>
      </c>
      <c r="D30" s="7" t="s">
        <v>118</v>
      </c>
      <c r="E30" s="7" t="s">
        <v>120</v>
      </c>
      <c r="F30" s="25" t="s">
        <v>103</v>
      </c>
      <c r="G30" s="46"/>
      <c r="H30" s="47" t="s">
        <v>86</v>
      </c>
      <c r="I30">
        <v>3</v>
      </c>
    </row>
    <row r="31" spans="2:13" x14ac:dyDescent="0.25">
      <c r="B31" s="11"/>
      <c r="C31" s="7">
        <v>20</v>
      </c>
      <c r="D31" s="7" t="s">
        <v>117</v>
      </c>
      <c r="E31" s="7" t="s">
        <v>121</v>
      </c>
      <c r="F31" s="25" t="s">
        <v>86</v>
      </c>
      <c r="H31" s="47"/>
      <c r="I31">
        <v>1</v>
      </c>
    </row>
    <row r="32" spans="2:13" x14ac:dyDescent="0.25">
      <c r="H32" s="47"/>
      <c r="I32">
        <f>SUM(I20:I31)+G9+H9+G18+H18</f>
        <v>54</v>
      </c>
    </row>
  </sheetData>
  <sortState ref="P12:V15">
    <sortCondition descending="1" ref="V12:V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7"/>
  <sheetViews>
    <sheetView zoomScale="70" zoomScaleNormal="70" workbookViewId="0">
      <selection activeCell="O6" sqref="N6:O6"/>
    </sheetView>
  </sheetViews>
  <sheetFormatPr defaultRowHeight="15" x14ac:dyDescent="0.25"/>
  <cols>
    <col min="2" max="2" width="21.85546875" customWidth="1"/>
    <col min="3" max="3" width="3.85546875" customWidth="1"/>
    <col min="4" max="4" width="4.140625" customWidth="1"/>
    <col min="5" max="5" width="20.28515625" customWidth="1"/>
    <col min="6" max="11" width="20" customWidth="1"/>
    <col min="13" max="13" width="4.5703125" customWidth="1"/>
    <col min="14" max="15" width="20" customWidth="1"/>
  </cols>
  <sheetData>
    <row r="1" spans="2:16" ht="28.5" x14ac:dyDescent="0.45">
      <c r="B1" s="1" t="s">
        <v>50</v>
      </c>
      <c r="C1" s="8"/>
      <c r="M1" s="11"/>
    </row>
    <row r="2" spans="2:16" x14ac:dyDescent="0.25">
      <c r="C2" s="9"/>
      <c r="F2" s="11">
        <v>1</v>
      </c>
      <c r="G2" s="11">
        <v>2</v>
      </c>
      <c r="H2" s="11">
        <v>3</v>
      </c>
      <c r="I2" s="11">
        <v>4</v>
      </c>
      <c r="J2" s="11">
        <v>5</v>
      </c>
      <c r="K2" s="11">
        <v>6</v>
      </c>
      <c r="M2" s="11"/>
      <c r="P2" s="14">
        <v>8.3333333333333332E-3</v>
      </c>
    </row>
    <row r="3" spans="2:16" x14ac:dyDescent="0.25">
      <c r="B3" s="2" t="s">
        <v>0</v>
      </c>
      <c r="C3" s="10"/>
      <c r="E3" s="2" t="s">
        <v>0</v>
      </c>
      <c r="F3" s="7" t="s">
        <v>34</v>
      </c>
      <c r="G3" s="7" t="s">
        <v>35</v>
      </c>
      <c r="H3" s="7" t="s">
        <v>36</v>
      </c>
      <c r="I3" s="7" t="s">
        <v>11</v>
      </c>
      <c r="J3" s="13" t="s">
        <v>12</v>
      </c>
      <c r="K3" s="13" t="s">
        <v>37</v>
      </c>
      <c r="M3" s="7">
        <v>1</v>
      </c>
      <c r="N3" s="7" t="s">
        <v>34</v>
      </c>
      <c r="O3" s="7" t="s">
        <v>35</v>
      </c>
      <c r="P3" s="14">
        <v>0.65277777777777779</v>
      </c>
    </row>
    <row r="4" spans="2:16" x14ac:dyDescent="0.25">
      <c r="B4" s="3" t="s">
        <v>34</v>
      </c>
      <c r="C4" s="5"/>
      <c r="D4">
        <v>1</v>
      </c>
      <c r="E4" s="3" t="s">
        <v>34</v>
      </c>
      <c r="F4" s="6"/>
      <c r="G4" s="7">
        <v>1</v>
      </c>
      <c r="H4" s="7">
        <v>14</v>
      </c>
      <c r="I4" s="7">
        <v>10</v>
      </c>
      <c r="J4" s="7">
        <v>9</v>
      </c>
      <c r="K4" s="7">
        <v>5</v>
      </c>
      <c r="M4" s="13">
        <v>2</v>
      </c>
      <c r="N4" s="7" t="s">
        <v>36</v>
      </c>
      <c r="O4" s="13" t="s">
        <v>37</v>
      </c>
      <c r="P4" s="14">
        <f>P3+$P$2</f>
        <v>0.66111111111111109</v>
      </c>
    </row>
    <row r="5" spans="2:16" x14ac:dyDescent="0.25">
      <c r="B5" s="3" t="s">
        <v>35</v>
      </c>
      <c r="C5" s="5"/>
      <c r="D5">
        <v>2</v>
      </c>
      <c r="E5" s="3" t="s">
        <v>35</v>
      </c>
      <c r="F5" s="7">
        <v>1</v>
      </c>
      <c r="G5" s="6"/>
      <c r="H5" s="7">
        <v>8</v>
      </c>
      <c r="I5" s="7">
        <v>15</v>
      </c>
      <c r="J5" s="7">
        <v>6</v>
      </c>
      <c r="K5" s="7">
        <v>12</v>
      </c>
      <c r="M5" s="7">
        <v>3</v>
      </c>
      <c r="N5" s="7" t="s">
        <v>11</v>
      </c>
      <c r="O5" s="13" t="s">
        <v>12</v>
      </c>
      <c r="P5" s="14">
        <f t="shared" ref="P5:P17" si="0">P4+$P$2</f>
        <v>0.6694444444444444</v>
      </c>
    </row>
    <row r="6" spans="2:16" x14ac:dyDescent="0.25">
      <c r="B6" s="3" t="s">
        <v>36</v>
      </c>
      <c r="C6" s="5"/>
      <c r="D6">
        <v>3</v>
      </c>
      <c r="E6" s="3" t="s">
        <v>36</v>
      </c>
      <c r="F6" s="7">
        <v>14</v>
      </c>
      <c r="G6" s="7">
        <v>8</v>
      </c>
      <c r="H6" s="6"/>
      <c r="I6" s="7">
        <v>4</v>
      </c>
      <c r="J6" s="7">
        <v>11</v>
      </c>
      <c r="K6" s="7">
        <v>2</v>
      </c>
      <c r="M6" s="13">
        <v>4</v>
      </c>
      <c r="N6" s="7" t="s">
        <v>36</v>
      </c>
      <c r="O6" s="7" t="s">
        <v>11</v>
      </c>
      <c r="P6" s="14">
        <f t="shared" si="0"/>
        <v>0.6777777777777777</v>
      </c>
    </row>
    <row r="7" spans="2:16" x14ac:dyDescent="0.25">
      <c r="B7" s="3" t="s">
        <v>11</v>
      </c>
      <c r="C7" s="5"/>
      <c r="D7">
        <v>4</v>
      </c>
      <c r="E7" s="3" t="s">
        <v>11</v>
      </c>
      <c r="F7" s="7">
        <v>10</v>
      </c>
      <c r="G7" s="7">
        <v>15</v>
      </c>
      <c r="H7" s="7">
        <v>4</v>
      </c>
      <c r="I7" s="6"/>
      <c r="J7" s="7">
        <v>3</v>
      </c>
      <c r="K7" s="7">
        <v>7</v>
      </c>
      <c r="M7" s="7">
        <v>5</v>
      </c>
      <c r="N7" s="7" t="s">
        <v>34</v>
      </c>
      <c r="O7" s="13" t="s">
        <v>37</v>
      </c>
      <c r="P7" s="14">
        <f t="shared" si="0"/>
        <v>0.68611111111111101</v>
      </c>
    </row>
    <row r="8" spans="2:16" x14ac:dyDescent="0.25">
      <c r="B8" s="4" t="s">
        <v>12</v>
      </c>
      <c r="C8" s="5"/>
      <c r="D8">
        <v>5</v>
      </c>
      <c r="E8" s="4" t="s">
        <v>12</v>
      </c>
      <c r="F8" s="7">
        <v>9</v>
      </c>
      <c r="G8" s="7">
        <v>6</v>
      </c>
      <c r="H8" s="7">
        <v>11</v>
      </c>
      <c r="I8" s="7">
        <v>3</v>
      </c>
      <c r="J8" s="6"/>
      <c r="K8" s="7">
        <v>13</v>
      </c>
      <c r="M8" s="13">
        <v>6</v>
      </c>
      <c r="N8" s="7" t="s">
        <v>35</v>
      </c>
      <c r="O8" s="13" t="s">
        <v>12</v>
      </c>
      <c r="P8" s="14">
        <f t="shared" si="0"/>
        <v>0.69444444444444431</v>
      </c>
    </row>
    <row r="9" spans="2:16" x14ac:dyDescent="0.25">
      <c r="B9" s="4" t="s">
        <v>37</v>
      </c>
      <c r="C9" s="5"/>
      <c r="D9">
        <v>6</v>
      </c>
      <c r="E9" s="4" t="s">
        <v>37</v>
      </c>
      <c r="F9" s="7">
        <v>5</v>
      </c>
      <c r="G9" s="7">
        <v>12</v>
      </c>
      <c r="H9" s="7">
        <v>2</v>
      </c>
      <c r="I9" s="7">
        <v>7</v>
      </c>
      <c r="J9" s="7">
        <v>13</v>
      </c>
      <c r="K9" s="6"/>
      <c r="M9" s="7">
        <v>7</v>
      </c>
      <c r="N9" s="7" t="s">
        <v>11</v>
      </c>
      <c r="O9" s="13" t="s">
        <v>37</v>
      </c>
      <c r="P9" s="14">
        <f t="shared" si="0"/>
        <v>0.70277777777777761</v>
      </c>
    </row>
    <row r="10" spans="2:16" x14ac:dyDescent="0.25">
      <c r="B10" s="5"/>
      <c r="C10" s="5"/>
      <c r="M10" s="13">
        <v>8</v>
      </c>
      <c r="N10" s="7" t="s">
        <v>35</v>
      </c>
      <c r="O10" s="7" t="s">
        <v>36</v>
      </c>
      <c r="P10" s="14">
        <f t="shared" si="0"/>
        <v>0.71111111111111092</v>
      </c>
    </row>
    <row r="11" spans="2:16" x14ac:dyDescent="0.25">
      <c r="B11" s="5"/>
      <c r="C11" s="5"/>
      <c r="M11" s="7">
        <v>9</v>
      </c>
      <c r="N11" s="13" t="s">
        <v>12</v>
      </c>
      <c r="O11" s="7" t="s">
        <v>34</v>
      </c>
      <c r="P11" s="14">
        <f t="shared" si="0"/>
        <v>0.71944444444444422</v>
      </c>
    </row>
    <row r="12" spans="2:16" x14ac:dyDescent="0.25">
      <c r="B12" s="5"/>
      <c r="C12" s="5"/>
      <c r="M12" s="13">
        <v>10</v>
      </c>
      <c r="N12" s="7" t="s">
        <v>34</v>
      </c>
      <c r="O12" s="7" t="s">
        <v>11</v>
      </c>
      <c r="P12" s="14">
        <f t="shared" si="0"/>
        <v>0.72777777777777752</v>
      </c>
    </row>
    <row r="13" spans="2:16" x14ac:dyDescent="0.25">
      <c r="C13" s="9"/>
      <c r="M13" s="7">
        <v>11</v>
      </c>
      <c r="N13" s="7" t="s">
        <v>36</v>
      </c>
      <c r="O13" s="13" t="s">
        <v>12</v>
      </c>
      <c r="P13" s="14">
        <f t="shared" si="0"/>
        <v>0.73611111111111083</v>
      </c>
    </row>
    <row r="14" spans="2:16" x14ac:dyDescent="0.25">
      <c r="C14" s="9"/>
      <c r="M14" s="13">
        <v>12</v>
      </c>
      <c r="N14" s="7" t="s">
        <v>35</v>
      </c>
      <c r="O14" s="13" t="s">
        <v>37</v>
      </c>
      <c r="P14" s="14">
        <f t="shared" si="0"/>
        <v>0.74444444444444413</v>
      </c>
    </row>
    <row r="15" spans="2:16" x14ac:dyDescent="0.25">
      <c r="C15" s="9"/>
      <c r="M15" s="7">
        <v>13</v>
      </c>
      <c r="N15" s="13" t="s">
        <v>12</v>
      </c>
      <c r="O15" s="13" t="s">
        <v>37</v>
      </c>
      <c r="P15" s="14">
        <f t="shared" si="0"/>
        <v>0.75277777777777743</v>
      </c>
    </row>
    <row r="16" spans="2:16" x14ac:dyDescent="0.25">
      <c r="C16" s="9"/>
      <c r="M16" s="13">
        <v>14</v>
      </c>
      <c r="N16" s="7" t="s">
        <v>34</v>
      </c>
      <c r="O16" s="7" t="s">
        <v>36</v>
      </c>
      <c r="P16" s="14">
        <f t="shared" si="0"/>
        <v>0.76111111111111074</v>
      </c>
    </row>
    <row r="17" spans="3:17" x14ac:dyDescent="0.25">
      <c r="C17" s="9"/>
      <c r="M17" s="7">
        <v>15</v>
      </c>
      <c r="N17" s="7" t="s">
        <v>11</v>
      </c>
      <c r="O17" s="7" t="s">
        <v>35</v>
      </c>
      <c r="P17" s="14">
        <f t="shared" si="0"/>
        <v>0.76944444444444404</v>
      </c>
    </row>
    <row r="19" spans="3:17" x14ac:dyDescent="0.25">
      <c r="L19" s="17" t="s">
        <v>14</v>
      </c>
      <c r="M19" s="11"/>
      <c r="P19" s="14">
        <v>9.7222222222222224E-3</v>
      </c>
    </row>
    <row r="20" spans="3:17" x14ac:dyDescent="0.25">
      <c r="L20" s="11"/>
      <c r="M20" s="7">
        <v>16</v>
      </c>
      <c r="N20" s="7" t="s">
        <v>15</v>
      </c>
      <c r="O20" s="7" t="s">
        <v>48</v>
      </c>
      <c r="P20" s="14">
        <f>P17+$P$19</f>
        <v>0.77916666666666623</v>
      </c>
      <c r="Q20" t="s">
        <v>24</v>
      </c>
    </row>
    <row r="21" spans="3:17" x14ac:dyDescent="0.25">
      <c r="L21" s="11"/>
      <c r="M21" s="7">
        <v>17</v>
      </c>
      <c r="N21" s="7" t="s">
        <v>17</v>
      </c>
      <c r="O21" s="7" t="s">
        <v>49</v>
      </c>
      <c r="P21" s="14">
        <f>P20+$P$19</f>
        <v>0.78888888888888842</v>
      </c>
      <c r="Q21" t="s">
        <v>25</v>
      </c>
    </row>
    <row r="22" spans="3:17" x14ac:dyDescent="0.25">
      <c r="L22" s="11"/>
      <c r="M22" s="7">
        <v>18</v>
      </c>
      <c r="N22" s="7" t="s">
        <v>19</v>
      </c>
      <c r="O22" s="7" t="s">
        <v>21</v>
      </c>
      <c r="P22" s="14">
        <f>P21+$P$19</f>
        <v>0.79861111111111061</v>
      </c>
      <c r="Q22" t="s">
        <v>26</v>
      </c>
    </row>
    <row r="23" spans="3:17" x14ac:dyDescent="0.25">
      <c r="L23" s="11"/>
      <c r="M23" s="11"/>
      <c r="N23" s="11"/>
      <c r="O23" s="11"/>
    </row>
    <row r="24" spans="3:17" x14ac:dyDescent="0.25">
      <c r="L24" s="17" t="s">
        <v>30</v>
      </c>
      <c r="M24" s="11"/>
      <c r="N24" s="11"/>
      <c r="O24" s="11"/>
    </row>
    <row r="25" spans="3:17" x14ac:dyDescent="0.25">
      <c r="L25" s="11"/>
      <c r="M25" s="7">
        <v>19</v>
      </c>
      <c r="N25" s="7" t="s">
        <v>26</v>
      </c>
      <c r="O25" s="7" t="s">
        <v>24</v>
      </c>
      <c r="P25" s="14">
        <f>P22+P19</f>
        <v>0.80833333333333279</v>
      </c>
    </row>
    <row r="26" spans="3:17" x14ac:dyDescent="0.25">
      <c r="L26" s="11"/>
      <c r="M26" s="7">
        <v>20</v>
      </c>
      <c r="N26" s="7" t="s">
        <v>26</v>
      </c>
      <c r="O26" s="7" t="s">
        <v>25</v>
      </c>
      <c r="P26" s="14">
        <f>P25+P19</f>
        <v>0.81805555555555498</v>
      </c>
    </row>
    <row r="27" spans="3:17" x14ac:dyDescent="0.25">
      <c r="L27" s="11"/>
      <c r="M27" s="7">
        <v>21</v>
      </c>
      <c r="N27" s="7" t="s">
        <v>25</v>
      </c>
      <c r="O27" s="7" t="s">
        <v>24</v>
      </c>
      <c r="P27" s="14">
        <f>P26+P19</f>
        <v>0.82777777777777717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"/>
  <sheetViews>
    <sheetView zoomScale="70" zoomScaleNormal="70" workbookViewId="0">
      <selection activeCell="F27" sqref="F27"/>
    </sheetView>
  </sheetViews>
  <sheetFormatPr defaultRowHeight="15" x14ac:dyDescent="0.25"/>
  <cols>
    <col min="1" max="1" width="4" customWidth="1"/>
    <col min="2" max="3" width="4.5703125" customWidth="1"/>
    <col min="4" max="4" width="24.42578125" customWidth="1"/>
    <col min="5" max="5" width="24.7109375" customWidth="1"/>
    <col min="6" max="6" width="9.140625" style="11"/>
    <col min="9" max="9" width="16.85546875" customWidth="1"/>
    <col min="10" max="10" width="12.42578125" bestFit="1" customWidth="1"/>
    <col min="16" max="16" width="20.140625" bestFit="1" customWidth="1"/>
  </cols>
  <sheetData>
    <row r="1" spans="3:22" x14ac:dyDescent="0.25">
      <c r="C1" s="11"/>
    </row>
    <row r="2" spans="3:22" ht="15.75" x14ac:dyDescent="0.25">
      <c r="C2" s="11"/>
      <c r="F2" s="24" t="s">
        <v>64</v>
      </c>
      <c r="G2" s="26" t="s">
        <v>65</v>
      </c>
      <c r="H2" s="27" t="s">
        <v>66</v>
      </c>
      <c r="I2" s="27" t="s">
        <v>67</v>
      </c>
      <c r="J2" s="27" t="s">
        <v>68</v>
      </c>
      <c r="K2" s="27" t="s">
        <v>69</v>
      </c>
      <c r="L2" s="27" t="s">
        <v>70</v>
      </c>
      <c r="M2" s="27" t="s">
        <v>71</v>
      </c>
      <c r="O2" s="40" t="s">
        <v>52</v>
      </c>
      <c r="P2" s="41" t="s">
        <v>0</v>
      </c>
      <c r="Q2" s="29" t="s">
        <v>53</v>
      </c>
      <c r="R2" s="29" t="s">
        <v>54</v>
      </c>
      <c r="S2" s="29" t="s">
        <v>55</v>
      </c>
      <c r="T2" s="29" t="s">
        <v>56</v>
      </c>
      <c r="U2" s="29" t="s">
        <v>57</v>
      </c>
      <c r="V2" s="29" t="s">
        <v>58</v>
      </c>
    </row>
    <row r="3" spans="3:22" x14ac:dyDescent="0.25">
      <c r="C3" s="7">
        <v>1</v>
      </c>
      <c r="D3" s="7" t="s">
        <v>34</v>
      </c>
      <c r="E3" s="7" t="s">
        <v>35</v>
      </c>
      <c r="F3" s="25" t="s">
        <v>76</v>
      </c>
      <c r="G3" s="7">
        <f>IFERROR(VALUE(LEFT(F3,FIND(":",F3)-1)),0)</f>
        <v>0</v>
      </c>
      <c r="H3" s="7">
        <f>IFERROR(VALUE(RIGHT(F3,LEN(F3)-FIND(":",F3))),0)</f>
        <v>3</v>
      </c>
      <c r="I3" s="7">
        <f>IF(LEN(F3)=0,0,(IF(G3&gt;H3,3,IF(G3=H3,1,0))))</f>
        <v>0</v>
      </c>
      <c r="J3" s="7">
        <f>IF(LEN(F3)=0,0,(IF(G3&gt;H3,0,IF(G3=H3,1,3))))</f>
        <v>3</v>
      </c>
      <c r="K3" s="7">
        <f>IF(LEN(F3)=0,0,(IF(G3&gt;H3,1,0)))</f>
        <v>0</v>
      </c>
      <c r="L3" s="7">
        <f>IF(LEN(F3)=0,0,(IF(G3=H3,1,0)))</f>
        <v>0</v>
      </c>
      <c r="M3" s="7">
        <f>IF(LEN(F3)=0,0,(IF(G3&lt;H3,1,0)))</f>
        <v>1</v>
      </c>
      <c r="O3" s="25">
        <v>1</v>
      </c>
      <c r="P3" s="3" t="s">
        <v>36</v>
      </c>
      <c r="Q3" s="7">
        <f t="shared" ref="Q3:Q8" si="0">SUMIF($D$3:$D$17,$P$3:$P$8,$I$3:$I$17)+SUMIF($E$3:$E$17,$P$3:$P$8,$J$3:$J$17)</f>
        <v>12</v>
      </c>
      <c r="R3" s="7">
        <f t="shared" ref="R3:R8" si="1">SUMIF($D$3:$D$17,$P$3:$P$8,$K$3:$K$17)+SUMIF($E$3:$E$17,$P$3:$P$8,$M$3:$M$17)</f>
        <v>4</v>
      </c>
      <c r="S3" s="7">
        <f t="shared" ref="S3:S8" si="2">SUMIF($D$3:$D$17,$P$3:$P$8,$L$3:$L$17)+SUMIF($E$3:$E$17,$P$3:$P$8,$L$3:$L$17)</f>
        <v>0</v>
      </c>
      <c r="T3" s="7">
        <f t="shared" ref="T3:T8" si="3">SUMIF($D$3:$D$17,$P$3:$P$8,$M$3:$M$17)+SUMIF($E$3:$E$17,$P$3:$P$8,$K$3:$K$17)</f>
        <v>1</v>
      </c>
      <c r="U3" s="7">
        <f t="shared" ref="U3:U8" si="4">(SUMIF($D$3:$D$17,$P$3:$P$8,$G$3:$G$17)+SUMIF($E$3:$E$17,$P$3:$P$8,$H$3:$H$17))-(SUMIF($D$3:$D$17,$P$3:$P$8,$H$3:$H$17)+SUMIF($E$3:$E$17,$P$3:$P$8,$G$3:$G$17))</f>
        <v>14</v>
      </c>
      <c r="V3" s="7">
        <f t="shared" ref="V3:V8" si="5">Q3+U3/10</f>
        <v>13.4</v>
      </c>
    </row>
    <row r="4" spans="3:22" x14ac:dyDescent="0.25">
      <c r="C4" s="13">
        <v>2</v>
      </c>
      <c r="D4" s="7" t="s">
        <v>36</v>
      </c>
      <c r="E4" s="13" t="s">
        <v>37</v>
      </c>
      <c r="F4" s="25" t="s">
        <v>83</v>
      </c>
      <c r="G4" s="7">
        <f t="shared" ref="G4:G17" si="6">IFERROR(VALUE(LEFT(F4,FIND(":",F4)-1)),0)</f>
        <v>2</v>
      </c>
      <c r="H4" s="7">
        <f t="shared" ref="H4:H17" si="7">IFERROR(VALUE(RIGHT(F4,LEN(F4)-FIND(":",F4))),0)</f>
        <v>1</v>
      </c>
      <c r="I4" s="7">
        <f t="shared" ref="I4:I17" si="8">IF(LEN(F4)=0,0,(IF(G4&gt;H4,3,IF(G4=H4,1,0))))</f>
        <v>3</v>
      </c>
      <c r="J4" s="7">
        <f t="shared" ref="J4:J17" si="9">IF(LEN(F4)=0,0,(IF(G4&gt;H4,0,IF(G4=H4,1,3))))</f>
        <v>0</v>
      </c>
      <c r="K4" s="7">
        <f t="shared" ref="K4:K17" si="10">IF(LEN(F4)=0,0,(IF(G4&gt;H4,1,0)))</f>
        <v>1</v>
      </c>
      <c r="L4" s="7">
        <f t="shared" ref="L4:L17" si="11">IF(LEN(F4)=0,0,(IF(G4=H4,1,0)))</f>
        <v>0</v>
      </c>
      <c r="M4" s="7">
        <f t="shared" ref="M4:M17" si="12">IF(LEN(F4)=0,0,(IF(G4&lt;H4,1,0)))</f>
        <v>0</v>
      </c>
      <c r="O4" s="25">
        <v>2</v>
      </c>
      <c r="P4" s="3" t="s">
        <v>35</v>
      </c>
      <c r="Q4" s="7">
        <f t="shared" si="0"/>
        <v>12</v>
      </c>
      <c r="R4" s="7">
        <f t="shared" si="1"/>
        <v>4</v>
      </c>
      <c r="S4" s="7">
        <f t="shared" si="2"/>
        <v>0</v>
      </c>
      <c r="T4" s="7">
        <f t="shared" si="3"/>
        <v>1</v>
      </c>
      <c r="U4" s="7">
        <f t="shared" si="4"/>
        <v>9</v>
      </c>
      <c r="V4" s="7">
        <f t="shared" si="5"/>
        <v>12.9</v>
      </c>
    </row>
    <row r="5" spans="3:22" x14ac:dyDescent="0.25">
      <c r="C5" s="7">
        <v>3</v>
      </c>
      <c r="D5" s="7" t="s">
        <v>11</v>
      </c>
      <c r="E5" s="13" t="s">
        <v>12</v>
      </c>
      <c r="F5" s="25" t="s">
        <v>123</v>
      </c>
      <c r="G5" s="7">
        <f t="shared" si="6"/>
        <v>0</v>
      </c>
      <c r="H5" s="7">
        <f t="shared" si="7"/>
        <v>4</v>
      </c>
      <c r="I5" s="7">
        <f t="shared" si="8"/>
        <v>0</v>
      </c>
      <c r="J5" s="7">
        <f t="shared" si="9"/>
        <v>3</v>
      </c>
      <c r="K5" s="7">
        <f t="shared" si="10"/>
        <v>0</v>
      </c>
      <c r="L5" s="7">
        <f t="shared" si="11"/>
        <v>0</v>
      </c>
      <c r="M5" s="7">
        <f t="shared" si="12"/>
        <v>1</v>
      </c>
      <c r="O5" s="25">
        <v>3</v>
      </c>
      <c r="P5" s="4" t="s">
        <v>37</v>
      </c>
      <c r="Q5" s="7">
        <f t="shared" si="0"/>
        <v>12</v>
      </c>
      <c r="R5" s="7">
        <f t="shared" si="1"/>
        <v>4</v>
      </c>
      <c r="S5" s="7">
        <f t="shared" si="2"/>
        <v>0</v>
      </c>
      <c r="T5" s="7">
        <f t="shared" si="3"/>
        <v>1</v>
      </c>
      <c r="U5" s="7">
        <f t="shared" si="4"/>
        <v>9</v>
      </c>
      <c r="V5" s="7">
        <f t="shared" si="5"/>
        <v>12.9</v>
      </c>
    </row>
    <row r="6" spans="3:22" x14ac:dyDescent="0.25">
      <c r="C6" s="13">
        <v>4</v>
      </c>
      <c r="D6" s="7" t="s">
        <v>36</v>
      </c>
      <c r="E6" s="7" t="s">
        <v>11</v>
      </c>
      <c r="F6" s="25" t="s">
        <v>141</v>
      </c>
      <c r="G6" s="7">
        <f t="shared" si="6"/>
        <v>8</v>
      </c>
      <c r="H6" s="7">
        <f t="shared" si="7"/>
        <v>0</v>
      </c>
      <c r="I6" s="7">
        <f t="shared" si="8"/>
        <v>3</v>
      </c>
      <c r="J6" s="7">
        <f t="shared" si="9"/>
        <v>0</v>
      </c>
      <c r="K6" s="7">
        <f t="shared" si="10"/>
        <v>1</v>
      </c>
      <c r="L6" s="7">
        <f t="shared" si="11"/>
        <v>0</v>
      </c>
      <c r="M6" s="7">
        <f t="shared" si="12"/>
        <v>0</v>
      </c>
      <c r="O6" s="25" t="s">
        <v>59</v>
      </c>
      <c r="P6" s="4" t="s">
        <v>12</v>
      </c>
      <c r="Q6" s="7">
        <f t="shared" si="0"/>
        <v>6</v>
      </c>
      <c r="R6" s="7">
        <f t="shared" si="1"/>
        <v>2</v>
      </c>
      <c r="S6" s="7">
        <f t="shared" si="2"/>
        <v>0</v>
      </c>
      <c r="T6" s="7">
        <f t="shared" si="3"/>
        <v>3</v>
      </c>
      <c r="U6" s="7">
        <f t="shared" si="4"/>
        <v>3</v>
      </c>
      <c r="V6" s="7">
        <f t="shared" si="5"/>
        <v>6.3</v>
      </c>
    </row>
    <row r="7" spans="3:22" x14ac:dyDescent="0.25">
      <c r="C7" s="7">
        <v>5</v>
      </c>
      <c r="D7" s="7" t="s">
        <v>34</v>
      </c>
      <c r="E7" s="13" t="s">
        <v>37</v>
      </c>
      <c r="F7" s="25" t="s">
        <v>77</v>
      </c>
      <c r="G7" s="7">
        <f t="shared" si="6"/>
        <v>0</v>
      </c>
      <c r="H7" s="7">
        <f t="shared" si="7"/>
        <v>5</v>
      </c>
      <c r="I7" s="7">
        <f t="shared" si="8"/>
        <v>0</v>
      </c>
      <c r="J7" s="7">
        <f t="shared" si="9"/>
        <v>3</v>
      </c>
      <c r="K7" s="7">
        <f t="shared" si="10"/>
        <v>0</v>
      </c>
      <c r="L7" s="7">
        <f t="shared" si="11"/>
        <v>0</v>
      </c>
      <c r="M7" s="7">
        <f t="shared" si="12"/>
        <v>1</v>
      </c>
      <c r="O7" s="25" t="s">
        <v>60</v>
      </c>
      <c r="P7" s="3" t="s">
        <v>34</v>
      </c>
      <c r="Q7" s="7">
        <f t="shared" si="0"/>
        <v>3</v>
      </c>
      <c r="R7" s="7">
        <f t="shared" si="1"/>
        <v>1</v>
      </c>
      <c r="S7" s="7">
        <f t="shared" si="2"/>
        <v>0</v>
      </c>
      <c r="T7" s="7">
        <f t="shared" si="3"/>
        <v>4</v>
      </c>
      <c r="U7" s="7">
        <f t="shared" si="4"/>
        <v>-14</v>
      </c>
      <c r="V7" s="7">
        <f t="shared" si="5"/>
        <v>1.6</v>
      </c>
    </row>
    <row r="8" spans="3:22" x14ac:dyDescent="0.25">
      <c r="C8" s="13">
        <v>6</v>
      </c>
      <c r="D8" s="7" t="s">
        <v>35</v>
      </c>
      <c r="E8" s="13" t="s">
        <v>12</v>
      </c>
      <c r="F8" s="25" t="s">
        <v>83</v>
      </c>
      <c r="G8" s="7">
        <f t="shared" si="6"/>
        <v>2</v>
      </c>
      <c r="H8" s="7">
        <f t="shared" si="7"/>
        <v>1</v>
      </c>
      <c r="I8" s="7">
        <f t="shared" si="8"/>
        <v>3</v>
      </c>
      <c r="J8" s="7">
        <f t="shared" si="9"/>
        <v>0</v>
      </c>
      <c r="K8" s="7">
        <f t="shared" si="10"/>
        <v>1</v>
      </c>
      <c r="L8" s="7">
        <f t="shared" si="11"/>
        <v>0</v>
      </c>
      <c r="M8" s="7">
        <f t="shared" si="12"/>
        <v>0</v>
      </c>
      <c r="O8" s="25" t="s">
        <v>61</v>
      </c>
      <c r="P8" s="3" t="s">
        <v>11</v>
      </c>
      <c r="Q8" s="7">
        <f t="shared" si="0"/>
        <v>0</v>
      </c>
      <c r="R8" s="7">
        <f t="shared" si="1"/>
        <v>0</v>
      </c>
      <c r="S8" s="7">
        <f t="shared" si="2"/>
        <v>0</v>
      </c>
      <c r="T8" s="7">
        <f t="shared" si="3"/>
        <v>5</v>
      </c>
      <c r="U8" s="7">
        <f t="shared" si="4"/>
        <v>-21</v>
      </c>
      <c r="V8" s="7">
        <f t="shared" si="5"/>
        <v>-2.1</v>
      </c>
    </row>
    <row r="9" spans="3:22" x14ac:dyDescent="0.25">
      <c r="C9" s="7">
        <v>7</v>
      </c>
      <c r="D9" s="7" t="s">
        <v>11</v>
      </c>
      <c r="E9" s="13" t="s">
        <v>37</v>
      </c>
      <c r="F9" s="25" t="s">
        <v>80</v>
      </c>
      <c r="G9" s="7">
        <f t="shared" si="6"/>
        <v>0</v>
      </c>
      <c r="H9" s="7">
        <f t="shared" si="7"/>
        <v>2</v>
      </c>
      <c r="I9" s="7">
        <f t="shared" si="8"/>
        <v>0</v>
      </c>
      <c r="J9" s="7">
        <f t="shared" si="9"/>
        <v>3</v>
      </c>
      <c r="K9" s="7">
        <f t="shared" si="10"/>
        <v>0</v>
      </c>
      <c r="L9" s="7">
        <f t="shared" si="11"/>
        <v>0</v>
      </c>
      <c r="M9" s="7">
        <f t="shared" si="12"/>
        <v>1</v>
      </c>
    </row>
    <row r="10" spans="3:22" x14ac:dyDescent="0.25">
      <c r="C10" s="13">
        <v>8</v>
      </c>
      <c r="D10" s="7" t="s">
        <v>35</v>
      </c>
      <c r="E10" s="7" t="s">
        <v>36</v>
      </c>
      <c r="F10" s="25" t="s">
        <v>83</v>
      </c>
      <c r="G10" s="7">
        <f t="shared" si="6"/>
        <v>2</v>
      </c>
      <c r="H10" s="7">
        <f t="shared" si="7"/>
        <v>1</v>
      </c>
      <c r="I10" s="7">
        <f t="shared" si="8"/>
        <v>3</v>
      </c>
      <c r="J10" s="7">
        <f t="shared" si="9"/>
        <v>0</v>
      </c>
      <c r="K10" s="7">
        <f t="shared" si="10"/>
        <v>1</v>
      </c>
      <c r="L10" s="7">
        <f t="shared" si="11"/>
        <v>0</v>
      </c>
      <c r="M10" s="7">
        <f t="shared" si="12"/>
        <v>0</v>
      </c>
    </row>
    <row r="11" spans="3:22" x14ac:dyDescent="0.25">
      <c r="C11" s="7">
        <v>9</v>
      </c>
      <c r="D11" s="13" t="s">
        <v>12</v>
      </c>
      <c r="E11" s="7" t="s">
        <v>34</v>
      </c>
      <c r="F11" s="25" t="s">
        <v>75</v>
      </c>
      <c r="G11" s="7">
        <f t="shared" si="6"/>
        <v>3</v>
      </c>
      <c r="H11" s="7">
        <f t="shared" si="7"/>
        <v>0</v>
      </c>
      <c r="I11" s="7">
        <f t="shared" si="8"/>
        <v>3</v>
      </c>
      <c r="J11" s="7">
        <f t="shared" si="9"/>
        <v>0</v>
      </c>
      <c r="K11" s="7">
        <f t="shared" si="10"/>
        <v>1</v>
      </c>
      <c r="L11" s="7">
        <f t="shared" si="11"/>
        <v>0</v>
      </c>
      <c r="M11" s="7">
        <f t="shared" si="12"/>
        <v>0</v>
      </c>
    </row>
    <row r="12" spans="3:22" x14ac:dyDescent="0.25">
      <c r="C12" s="13">
        <v>10</v>
      </c>
      <c r="D12" s="7" t="s">
        <v>34</v>
      </c>
      <c r="E12" s="7" t="s">
        <v>11</v>
      </c>
      <c r="F12" s="25" t="s">
        <v>84</v>
      </c>
      <c r="G12" s="7">
        <f t="shared" si="6"/>
        <v>2</v>
      </c>
      <c r="H12" s="7">
        <f t="shared" si="7"/>
        <v>0</v>
      </c>
      <c r="I12" s="7">
        <f t="shared" si="8"/>
        <v>3</v>
      </c>
      <c r="J12" s="7">
        <f t="shared" si="9"/>
        <v>0</v>
      </c>
      <c r="K12" s="7">
        <f t="shared" si="10"/>
        <v>1</v>
      </c>
      <c r="L12" s="7">
        <f t="shared" si="11"/>
        <v>0</v>
      </c>
      <c r="M12" s="7">
        <f t="shared" si="12"/>
        <v>0</v>
      </c>
    </row>
    <row r="13" spans="3:22" x14ac:dyDescent="0.25">
      <c r="C13" s="7">
        <v>11</v>
      </c>
      <c r="D13" s="7" t="s">
        <v>36</v>
      </c>
      <c r="E13" s="13" t="s">
        <v>12</v>
      </c>
      <c r="F13" s="25" t="s">
        <v>86</v>
      </c>
      <c r="G13" s="7">
        <f t="shared" si="6"/>
        <v>1</v>
      </c>
      <c r="H13" s="7">
        <f t="shared" si="7"/>
        <v>0</v>
      </c>
      <c r="I13" s="7">
        <f t="shared" si="8"/>
        <v>3</v>
      </c>
      <c r="J13" s="7">
        <f t="shared" si="9"/>
        <v>0</v>
      </c>
      <c r="K13" s="7">
        <f t="shared" si="10"/>
        <v>1</v>
      </c>
      <c r="L13" s="7">
        <f t="shared" si="11"/>
        <v>0</v>
      </c>
      <c r="M13" s="7">
        <f t="shared" si="12"/>
        <v>0</v>
      </c>
    </row>
    <row r="14" spans="3:22" x14ac:dyDescent="0.25">
      <c r="C14" s="13">
        <v>12</v>
      </c>
      <c r="D14" s="7" t="s">
        <v>35</v>
      </c>
      <c r="E14" s="51" t="s">
        <v>37</v>
      </c>
      <c r="F14" s="25" t="s">
        <v>88</v>
      </c>
      <c r="G14" s="7">
        <f t="shared" si="6"/>
        <v>0</v>
      </c>
      <c r="H14" s="7">
        <f t="shared" si="7"/>
        <v>1</v>
      </c>
      <c r="I14" s="7">
        <f t="shared" si="8"/>
        <v>0</v>
      </c>
      <c r="J14" s="7">
        <f t="shared" si="9"/>
        <v>3</v>
      </c>
      <c r="K14" s="7">
        <f t="shared" si="10"/>
        <v>0</v>
      </c>
      <c r="L14" s="7">
        <f t="shared" si="11"/>
        <v>0</v>
      </c>
      <c r="M14" s="7">
        <f t="shared" si="12"/>
        <v>1</v>
      </c>
    </row>
    <row r="15" spans="3:22" x14ac:dyDescent="0.25">
      <c r="C15" s="7">
        <v>13</v>
      </c>
      <c r="D15" s="13" t="s">
        <v>12</v>
      </c>
      <c r="E15" s="13" t="s">
        <v>37</v>
      </c>
      <c r="F15" s="25" t="s">
        <v>80</v>
      </c>
      <c r="G15" s="7">
        <f t="shared" si="6"/>
        <v>0</v>
      </c>
      <c r="H15" s="7">
        <f t="shared" si="7"/>
        <v>2</v>
      </c>
      <c r="I15" s="7">
        <f t="shared" si="8"/>
        <v>0</v>
      </c>
      <c r="J15" s="7">
        <f t="shared" si="9"/>
        <v>3</v>
      </c>
      <c r="K15" s="7">
        <f t="shared" si="10"/>
        <v>0</v>
      </c>
      <c r="L15" s="7">
        <f t="shared" si="11"/>
        <v>0</v>
      </c>
      <c r="M15" s="7">
        <f t="shared" si="12"/>
        <v>1</v>
      </c>
    </row>
    <row r="16" spans="3:22" x14ac:dyDescent="0.25">
      <c r="C16" s="13">
        <v>14</v>
      </c>
      <c r="D16" s="7" t="s">
        <v>34</v>
      </c>
      <c r="E16" s="7" t="s">
        <v>36</v>
      </c>
      <c r="F16" s="25" t="s">
        <v>77</v>
      </c>
      <c r="G16" s="7">
        <f t="shared" si="6"/>
        <v>0</v>
      </c>
      <c r="H16" s="7">
        <f t="shared" si="7"/>
        <v>5</v>
      </c>
      <c r="I16" s="7">
        <f t="shared" si="8"/>
        <v>0</v>
      </c>
      <c r="J16" s="7">
        <f t="shared" si="9"/>
        <v>3</v>
      </c>
      <c r="K16" s="7">
        <f t="shared" si="10"/>
        <v>0</v>
      </c>
      <c r="L16" s="7">
        <f t="shared" si="11"/>
        <v>0</v>
      </c>
      <c r="M16" s="7">
        <f t="shared" si="12"/>
        <v>1</v>
      </c>
    </row>
    <row r="17" spans="2:13" x14ac:dyDescent="0.25">
      <c r="C17" s="7">
        <v>15</v>
      </c>
      <c r="D17" s="51" t="s">
        <v>11</v>
      </c>
      <c r="E17" s="7" t="s">
        <v>35</v>
      </c>
      <c r="F17" s="25" t="s">
        <v>126</v>
      </c>
      <c r="G17" s="7">
        <f t="shared" si="6"/>
        <v>1</v>
      </c>
      <c r="H17" s="7">
        <f t="shared" si="7"/>
        <v>6</v>
      </c>
      <c r="I17" s="7">
        <f t="shared" si="8"/>
        <v>0</v>
      </c>
      <c r="J17" s="7">
        <f t="shared" si="9"/>
        <v>3</v>
      </c>
      <c r="K17" s="7">
        <f t="shared" si="10"/>
        <v>0</v>
      </c>
      <c r="L17" s="7">
        <f t="shared" si="11"/>
        <v>0</v>
      </c>
      <c r="M17" s="7">
        <f t="shared" si="12"/>
        <v>1</v>
      </c>
    </row>
    <row r="19" spans="2:13" x14ac:dyDescent="0.25">
      <c r="B19" s="17" t="s">
        <v>14</v>
      </c>
      <c r="C19" s="11"/>
      <c r="F19" s="42"/>
    </row>
    <row r="20" spans="2:13" x14ac:dyDescent="0.25">
      <c r="B20" s="11"/>
      <c r="C20" s="7">
        <v>16</v>
      </c>
      <c r="D20" s="7" t="s">
        <v>163</v>
      </c>
      <c r="E20" s="7" t="s">
        <v>161</v>
      </c>
      <c r="F20" s="24" t="s">
        <v>128</v>
      </c>
      <c r="G20" s="11" t="s">
        <v>24</v>
      </c>
    </row>
    <row r="21" spans="2:13" x14ac:dyDescent="0.25">
      <c r="B21" s="11"/>
      <c r="C21" s="7">
        <v>17</v>
      </c>
      <c r="D21" s="7" t="s">
        <v>164</v>
      </c>
      <c r="E21" s="7" t="s">
        <v>134</v>
      </c>
      <c r="F21" s="24" t="s">
        <v>75</v>
      </c>
      <c r="G21" s="11" t="s">
        <v>25</v>
      </c>
    </row>
    <row r="22" spans="2:13" x14ac:dyDescent="0.25">
      <c r="B22" s="11"/>
      <c r="C22" s="7">
        <v>18</v>
      </c>
      <c r="D22" s="7" t="s">
        <v>165</v>
      </c>
      <c r="E22" s="7" t="s">
        <v>162</v>
      </c>
      <c r="F22" s="24" t="s">
        <v>83</v>
      </c>
      <c r="G22" s="11" t="s">
        <v>26</v>
      </c>
    </row>
    <row r="23" spans="2:13" x14ac:dyDescent="0.25">
      <c r="B23" s="11"/>
      <c r="C23" s="11"/>
      <c r="D23" s="11"/>
      <c r="E23" s="11"/>
      <c r="F23" s="24"/>
    </row>
    <row r="24" spans="2:13" x14ac:dyDescent="0.25">
      <c r="B24" s="17" t="s">
        <v>30</v>
      </c>
      <c r="C24" s="11"/>
      <c r="D24" s="11"/>
      <c r="E24" s="11"/>
      <c r="F24" s="24"/>
    </row>
    <row r="25" spans="2:13" x14ac:dyDescent="0.25">
      <c r="B25" s="11"/>
      <c r="C25" s="7">
        <v>19</v>
      </c>
      <c r="D25" s="7" t="s">
        <v>168</v>
      </c>
      <c r="E25" s="7" t="s">
        <v>166</v>
      </c>
      <c r="F25" s="24" t="s">
        <v>127</v>
      </c>
      <c r="H25">
        <v>1</v>
      </c>
      <c r="I25" t="s">
        <v>36</v>
      </c>
    </row>
    <row r="26" spans="2:13" x14ac:dyDescent="0.25">
      <c r="B26" s="11"/>
      <c r="C26" s="7">
        <v>20</v>
      </c>
      <c r="D26" s="7" t="s">
        <v>168</v>
      </c>
      <c r="E26" s="7" t="s">
        <v>167</v>
      </c>
      <c r="F26" s="24" t="s">
        <v>80</v>
      </c>
      <c r="H26">
        <v>2</v>
      </c>
      <c r="I26" t="s">
        <v>35</v>
      </c>
    </row>
    <row r="27" spans="2:13" x14ac:dyDescent="0.25">
      <c r="B27" s="11"/>
      <c r="C27" s="7">
        <v>21</v>
      </c>
      <c r="D27" s="7" t="s">
        <v>167</v>
      </c>
      <c r="E27" s="7" t="s">
        <v>166</v>
      </c>
      <c r="F27" s="24" t="s">
        <v>81</v>
      </c>
      <c r="H27">
        <v>3</v>
      </c>
      <c r="I27" t="s">
        <v>37</v>
      </c>
    </row>
    <row r="28" spans="2:13" x14ac:dyDescent="0.25">
      <c r="F28" s="24"/>
    </row>
  </sheetData>
  <sortState ref="P3:V8">
    <sortCondition descending="1" ref="V3:V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3"/>
  <sheetViews>
    <sheetView topLeftCell="A19" zoomScale="80" zoomScaleNormal="80" workbookViewId="0">
      <selection activeCell="G47" sqref="G47"/>
    </sheetView>
  </sheetViews>
  <sheetFormatPr defaultRowHeight="15" x14ac:dyDescent="0.25"/>
  <cols>
    <col min="2" max="2" width="26.7109375" customWidth="1"/>
    <col min="4" max="4" width="4.5703125" customWidth="1"/>
    <col min="5" max="11" width="21.42578125" customWidth="1"/>
    <col min="12" max="12" width="21.42578125" style="11" customWidth="1"/>
    <col min="13" max="14" width="21.42578125" bestFit="1" customWidth="1"/>
    <col min="15" max="15" width="9.140625" style="15"/>
  </cols>
  <sheetData>
    <row r="1" spans="2:16" ht="28.5" x14ac:dyDescent="0.45">
      <c r="B1" s="1" t="s">
        <v>51</v>
      </c>
    </row>
    <row r="2" spans="2:16" x14ac:dyDescent="0.25">
      <c r="F2" s="11">
        <v>1</v>
      </c>
      <c r="G2" s="11">
        <v>2</v>
      </c>
      <c r="H2" s="11">
        <v>3</v>
      </c>
      <c r="I2" s="11">
        <v>4</v>
      </c>
      <c r="J2" s="11">
        <v>5</v>
      </c>
      <c r="K2" s="19">
        <v>6</v>
      </c>
      <c r="L2" s="19">
        <v>7</v>
      </c>
      <c r="M2" s="18"/>
      <c r="N2" s="18"/>
      <c r="O2" s="21"/>
      <c r="P2" s="18"/>
    </row>
    <row r="3" spans="2:16" x14ac:dyDescent="0.25">
      <c r="B3" s="2" t="s">
        <v>0</v>
      </c>
      <c r="E3" s="2" t="s">
        <v>0</v>
      </c>
      <c r="F3" s="7" t="s">
        <v>3</v>
      </c>
      <c r="G3" s="7" t="s">
        <v>41</v>
      </c>
      <c r="H3" s="7" t="s">
        <v>37</v>
      </c>
      <c r="I3" s="7" t="s">
        <v>42</v>
      </c>
      <c r="J3" s="7" t="s">
        <v>5</v>
      </c>
      <c r="K3" s="7" t="s">
        <v>12</v>
      </c>
      <c r="L3" s="7" t="s">
        <v>10</v>
      </c>
      <c r="M3" s="19"/>
      <c r="N3" s="19"/>
      <c r="O3" s="20"/>
      <c r="P3" s="18"/>
    </row>
    <row r="4" spans="2:16" x14ac:dyDescent="0.25">
      <c r="B4" s="3" t="s">
        <v>3</v>
      </c>
      <c r="D4" s="11">
        <v>1</v>
      </c>
      <c r="E4" s="3" t="s">
        <v>3</v>
      </c>
      <c r="F4" s="6"/>
      <c r="G4" s="7">
        <v>4</v>
      </c>
      <c r="H4" s="7">
        <v>7</v>
      </c>
      <c r="I4" s="7">
        <v>10</v>
      </c>
      <c r="J4" s="7">
        <v>1</v>
      </c>
      <c r="K4" s="13">
        <v>19</v>
      </c>
      <c r="L4" s="13">
        <v>16</v>
      </c>
      <c r="M4" s="19"/>
      <c r="N4" s="19"/>
      <c r="O4" s="21"/>
      <c r="P4" s="18"/>
    </row>
    <row r="5" spans="2:16" x14ac:dyDescent="0.25">
      <c r="B5" s="3" t="s">
        <v>41</v>
      </c>
      <c r="D5" s="11">
        <v>2</v>
      </c>
      <c r="E5" s="3" t="s">
        <v>41</v>
      </c>
      <c r="F5" s="7">
        <v>4</v>
      </c>
      <c r="G5" s="6"/>
      <c r="H5" s="7">
        <v>18</v>
      </c>
      <c r="I5" s="7">
        <v>8</v>
      </c>
      <c r="J5" s="7">
        <v>15</v>
      </c>
      <c r="K5" s="13">
        <v>2</v>
      </c>
      <c r="L5" s="13">
        <v>11</v>
      </c>
      <c r="M5" s="19"/>
      <c r="N5" s="19"/>
      <c r="O5" s="21"/>
      <c r="P5" s="18"/>
    </row>
    <row r="6" spans="2:16" x14ac:dyDescent="0.25">
      <c r="B6" s="3" t="s">
        <v>37</v>
      </c>
      <c r="D6" s="11">
        <v>3</v>
      </c>
      <c r="E6" s="3" t="s">
        <v>37</v>
      </c>
      <c r="F6" s="7">
        <v>7</v>
      </c>
      <c r="G6" s="7">
        <v>18</v>
      </c>
      <c r="H6" s="6"/>
      <c r="I6" s="7">
        <v>21</v>
      </c>
      <c r="J6" s="7">
        <v>5</v>
      </c>
      <c r="K6" s="13">
        <v>14</v>
      </c>
      <c r="L6" s="13">
        <v>3</v>
      </c>
      <c r="M6" s="19"/>
      <c r="N6" s="19"/>
      <c r="O6" s="21"/>
      <c r="P6" s="18"/>
    </row>
    <row r="7" spans="2:16" x14ac:dyDescent="0.25">
      <c r="B7" s="3" t="s">
        <v>42</v>
      </c>
      <c r="D7" s="11">
        <v>4</v>
      </c>
      <c r="E7" s="3" t="s">
        <v>42</v>
      </c>
      <c r="F7" s="7">
        <v>10</v>
      </c>
      <c r="G7" s="7">
        <v>8</v>
      </c>
      <c r="H7" s="7">
        <v>21</v>
      </c>
      <c r="I7" s="6"/>
      <c r="J7" s="7">
        <v>17</v>
      </c>
      <c r="K7" s="13">
        <v>6</v>
      </c>
      <c r="L7" s="13">
        <v>13</v>
      </c>
      <c r="M7" s="19"/>
      <c r="N7" s="19"/>
      <c r="O7" s="21"/>
      <c r="P7" s="18"/>
    </row>
    <row r="8" spans="2:16" x14ac:dyDescent="0.25">
      <c r="B8" s="3" t="s">
        <v>5</v>
      </c>
      <c r="D8" s="11">
        <v>5</v>
      </c>
      <c r="E8" s="3" t="s">
        <v>5</v>
      </c>
      <c r="F8" s="7">
        <v>1</v>
      </c>
      <c r="G8" s="7">
        <v>15</v>
      </c>
      <c r="H8" s="7">
        <v>5</v>
      </c>
      <c r="I8" s="13">
        <v>17</v>
      </c>
      <c r="J8" s="6"/>
      <c r="K8" s="13">
        <v>12</v>
      </c>
      <c r="L8" s="13">
        <v>20</v>
      </c>
      <c r="M8" s="19"/>
      <c r="N8" s="19"/>
      <c r="O8" s="21"/>
      <c r="P8" s="18"/>
    </row>
    <row r="9" spans="2:16" x14ac:dyDescent="0.25">
      <c r="B9" s="3" t="s">
        <v>12</v>
      </c>
      <c r="D9" s="11">
        <v>6</v>
      </c>
      <c r="E9" s="3" t="s">
        <v>12</v>
      </c>
      <c r="F9" s="7">
        <v>19</v>
      </c>
      <c r="G9" s="7">
        <v>2</v>
      </c>
      <c r="H9" s="7">
        <v>14</v>
      </c>
      <c r="I9" s="13">
        <v>6</v>
      </c>
      <c r="J9" s="7">
        <v>12</v>
      </c>
      <c r="K9" s="6"/>
      <c r="L9" s="7">
        <v>9</v>
      </c>
      <c r="M9" s="19"/>
      <c r="N9" s="19"/>
      <c r="O9" s="21"/>
      <c r="P9" s="18"/>
    </row>
    <row r="10" spans="2:16" x14ac:dyDescent="0.25">
      <c r="B10" s="3" t="s">
        <v>10</v>
      </c>
      <c r="D10" s="11">
        <v>7</v>
      </c>
      <c r="E10" s="3" t="s">
        <v>10</v>
      </c>
      <c r="F10" s="7">
        <v>16</v>
      </c>
      <c r="G10" s="7">
        <v>11</v>
      </c>
      <c r="H10" s="7">
        <v>3</v>
      </c>
      <c r="I10" s="13">
        <v>13</v>
      </c>
      <c r="J10" s="7">
        <v>20</v>
      </c>
      <c r="K10" s="7">
        <v>9</v>
      </c>
      <c r="L10" s="6"/>
      <c r="M10" s="19"/>
      <c r="N10" s="19"/>
      <c r="O10" s="21"/>
      <c r="P10" s="18"/>
    </row>
    <row r="11" spans="2:16" x14ac:dyDescent="0.25">
      <c r="K11" s="19"/>
      <c r="M11" s="11"/>
      <c r="N11" s="11"/>
    </row>
    <row r="12" spans="2:16" x14ac:dyDescent="0.25">
      <c r="G12" s="14">
        <v>8.3333333333333332E-3</v>
      </c>
    </row>
    <row r="13" spans="2:16" x14ac:dyDescent="0.25">
      <c r="D13" s="13">
        <v>1</v>
      </c>
      <c r="E13" s="7" t="s">
        <v>3</v>
      </c>
      <c r="F13" s="7" t="s">
        <v>5</v>
      </c>
      <c r="G13" s="43">
        <v>0.35416666666666669</v>
      </c>
    </row>
    <row r="14" spans="2:16" x14ac:dyDescent="0.25">
      <c r="D14" s="13">
        <v>2</v>
      </c>
      <c r="E14" s="7" t="s">
        <v>41</v>
      </c>
      <c r="F14" s="7" t="s">
        <v>12</v>
      </c>
      <c r="G14" s="43">
        <f>G13+$G$12</f>
        <v>0.36250000000000004</v>
      </c>
    </row>
    <row r="15" spans="2:16" x14ac:dyDescent="0.25">
      <c r="D15" s="13">
        <v>3</v>
      </c>
      <c r="E15" s="7" t="s">
        <v>10</v>
      </c>
      <c r="F15" s="7" t="s">
        <v>37</v>
      </c>
      <c r="G15" s="43">
        <f t="shared" ref="G15:G33" si="0">G14+$G$12</f>
        <v>0.3708333333333334</v>
      </c>
    </row>
    <row r="16" spans="2:16" x14ac:dyDescent="0.25">
      <c r="D16" s="13">
        <v>4</v>
      </c>
      <c r="E16" s="7" t="s">
        <v>41</v>
      </c>
      <c r="F16" s="7" t="s">
        <v>3</v>
      </c>
      <c r="G16" s="43">
        <f t="shared" si="0"/>
        <v>0.37916666666666676</v>
      </c>
    </row>
    <row r="17" spans="4:7" x14ac:dyDescent="0.25">
      <c r="D17" s="13">
        <v>5</v>
      </c>
      <c r="E17" s="7" t="s">
        <v>5</v>
      </c>
      <c r="F17" s="7" t="s">
        <v>37</v>
      </c>
      <c r="G17" s="43">
        <f t="shared" si="0"/>
        <v>0.38750000000000012</v>
      </c>
    </row>
    <row r="18" spans="4:7" x14ac:dyDescent="0.25">
      <c r="D18" s="13">
        <v>6</v>
      </c>
      <c r="E18" s="7" t="s">
        <v>42</v>
      </c>
      <c r="F18" s="7" t="s">
        <v>12</v>
      </c>
      <c r="G18" s="43">
        <f t="shared" si="0"/>
        <v>0.39583333333333348</v>
      </c>
    </row>
    <row r="19" spans="4:7" x14ac:dyDescent="0.25">
      <c r="D19" s="13">
        <v>7</v>
      </c>
      <c r="E19" s="7" t="s">
        <v>37</v>
      </c>
      <c r="F19" s="7" t="s">
        <v>3</v>
      </c>
      <c r="G19" s="43">
        <f t="shared" si="0"/>
        <v>0.40416666666666684</v>
      </c>
    </row>
    <row r="20" spans="4:7" x14ac:dyDescent="0.25">
      <c r="D20" s="13">
        <v>8</v>
      </c>
      <c r="E20" s="7" t="s">
        <v>42</v>
      </c>
      <c r="F20" s="7" t="s">
        <v>41</v>
      </c>
      <c r="G20" s="43">
        <f t="shared" si="0"/>
        <v>0.4125000000000002</v>
      </c>
    </row>
    <row r="21" spans="4:7" x14ac:dyDescent="0.25">
      <c r="D21" s="13">
        <v>9</v>
      </c>
      <c r="E21" s="7" t="s">
        <v>10</v>
      </c>
      <c r="F21" s="7" t="s">
        <v>12</v>
      </c>
      <c r="G21" s="43">
        <f t="shared" si="0"/>
        <v>0.42083333333333356</v>
      </c>
    </row>
    <row r="22" spans="4:7" x14ac:dyDescent="0.25">
      <c r="D22" s="13">
        <v>10</v>
      </c>
      <c r="E22" s="7" t="s">
        <v>3</v>
      </c>
      <c r="F22" s="7" t="s">
        <v>42</v>
      </c>
      <c r="G22" s="43">
        <f t="shared" si="0"/>
        <v>0.42916666666666692</v>
      </c>
    </row>
    <row r="23" spans="4:7" x14ac:dyDescent="0.25">
      <c r="D23" s="13">
        <v>11</v>
      </c>
      <c r="E23" s="7" t="s">
        <v>10</v>
      </c>
      <c r="F23" s="7" t="s">
        <v>41</v>
      </c>
      <c r="G23" s="43">
        <f t="shared" si="0"/>
        <v>0.43750000000000028</v>
      </c>
    </row>
    <row r="24" spans="4:7" x14ac:dyDescent="0.25">
      <c r="D24" s="13">
        <v>12</v>
      </c>
      <c r="E24" s="7" t="s">
        <v>5</v>
      </c>
      <c r="F24" s="7" t="s">
        <v>12</v>
      </c>
      <c r="G24" s="43">
        <f t="shared" si="0"/>
        <v>0.44583333333333364</v>
      </c>
    </row>
    <row r="25" spans="4:7" x14ac:dyDescent="0.25">
      <c r="D25" s="13">
        <v>13</v>
      </c>
      <c r="E25" s="7" t="s">
        <v>42</v>
      </c>
      <c r="F25" s="7" t="s">
        <v>10</v>
      </c>
      <c r="G25" s="43">
        <f t="shared" si="0"/>
        <v>0.454166666666667</v>
      </c>
    </row>
    <row r="26" spans="4:7" x14ac:dyDescent="0.25">
      <c r="D26" s="13">
        <v>14</v>
      </c>
      <c r="E26" s="7" t="s">
        <v>12</v>
      </c>
      <c r="F26" s="7" t="s">
        <v>37</v>
      </c>
      <c r="G26" s="43">
        <f t="shared" si="0"/>
        <v>0.46250000000000036</v>
      </c>
    </row>
    <row r="27" spans="4:7" x14ac:dyDescent="0.25">
      <c r="D27" s="13">
        <v>15</v>
      </c>
      <c r="E27" s="7" t="s">
        <v>5</v>
      </c>
      <c r="F27" s="7" t="s">
        <v>41</v>
      </c>
      <c r="G27" s="43">
        <f t="shared" si="0"/>
        <v>0.47083333333333371</v>
      </c>
    </row>
    <row r="28" spans="4:7" x14ac:dyDescent="0.25">
      <c r="D28" s="13">
        <v>16</v>
      </c>
      <c r="E28" s="7" t="s">
        <v>3</v>
      </c>
      <c r="F28" s="7" t="s">
        <v>10</v>
      </c>
      <c r="G28" s="43">
        <f t="shared" si="0"/>
        <v>0.47916666666666707</v>
      </c>
    </row>
    <row r="29" spans="4:7" x14ac:dyDescent="0.25">
      <c r="D29" s="13">
        <v>17</v>
      </c>
      <c r="E29" s="7" t="s">
        <v>5</v>
      </c>
      <c r="F29" s="7" t="s">
        <v>42</v>
      </c>
      <c r="G29" s="43">
        <f t="shared" si="0"/>
        <v>0.48750000000000043</v>
      </c>
    </row>
    <row r="30" spans="4:7" x14ac:dyDescent="0.25">
      <c r="D30" s="13">
        <v>18</v>
      </c>
      <c r="E30" s="7" t="s">
        <v>37</v>
      </c>
      <c r="F30" s="7" t="s">
        <v>41</v>
      </c>
      <c r="G30" s="43">
        <f t="shared" si="0"/>
        <v>0.49583333333333379</v>
      </c>
    </row>
    <row r="31" spans="4:7" x14ac:dyDescent="0.25">
      <c r="D31" s="13">
        <v>19</v>
      </c>
      <c r="E31" s="7" t="s">
        <v>12</v>
      </c>
      <c r="F31" s="7" t="s">
        <v>3</v>
      </c>
      <c r="G31" s="43">
        <f t="shared" si="0"/>
        <v>0.5041666666666671</v>
      </c>
    </row>
    <row r="32" spans="4:7" x14ac:dyDescent="0.25">
      <c r="D32" s="13">
        <v>20</v>
      </c>
      <c r="E32" s="7" t="s">
        <v>5</v>
      </c>
      <c r="F32" s="7" t="s">
        <v>10</v>
      </c>
      <c r="G32" s="43">
        <f t="shared" si="0"/>
        <v>0.5125000000000004</v>
      </c>
    </row>
    <row r="33" spans="3:8" x14ac:dyDescent="0.25">
      <c r="D33" s="13">
        <v>21</v>
      </c>
      <c r="E33" s="7" t="s">
        <v>37</v>
      </c>
      <c r="F33" s="7" t="s">
        <v>42</v>
      </c>
      <c r="G33" s="43">
        <f t="shared" si="0"/>
        <v>0.5208333333333337</v>
      </c>
    </row>
    <row r="35" spans="3:8" x14ac:dyDescent="0.25">
      <c r="C35" s="17" t="s">
        <v>14</v>
      </c>
      <c r="D35" s="11"/>
      <c r="G35" s="14">
        <v>1.0416666666666666E-2</v>
      </c>
    </row>
    <row r="36" spans="3:8" x14ac:dyDescent="0.25">
      <c r="C36" s="11"/>
      <c r="D36" s="7">
        <v>16</v>
      </c>
      <c r="E36" s="7" t="s">
        <v>15</v>
      </c>
      <c r="F36" s="7" t="s">
        <v>48</v>
      </c>
      <c r="G36" s="43">
        <f>G33+G35</f>
        <v>0.53125000000000033</v>
      </c>
      <c r="H36" t="s">
        <v>24</v>
      </c>
    </row>
    <row r="37" spans="3:8" x14ac:dyDescent="0.25">
      <c r="C37" s="11"/>
      <c r="D37" s="7">
        <v>17</v>
      </c>
      <c r="E37" s="7" t="s">
        <v>17</v>
      </c>
      <c r="F37" s="7" t="s">
        <v>49</v>
      </c>
      <c r="G37" s="43">
        <f>G36+G35</f>
        <v>0.54166666666666696</v>
      </c>
      <c r="H37" t="s">
        <v>25</v>
      </c>
    </row>
    <row r="38" spans="3:8" x14ac:dyDescent="0.25">
      <c r="C38" s="11"/>
      <c r="D38" s="7">
        <v>18</v>
      </c>
      <c r="E38" s="7" t="s">
        <v>19</v>
      </c>
      <c r="F38" s="7" t="s">
        <v>21</v>
      </c>
      <c r="G38" s="43">
        <f>G37+G35</f>
        <v>0.55208333333333359</v>
      </c>
      <c r="H38" t="s">
        <v>26</v>
      </c>
    </row>
    <row r="39" spans="3:8" x14ac:dyDescent="0.25">
      <c r="C39" s="11"/>
      <c r="D39" s="11"/>
      <c r="E39" s="11"/>
      <c r="F39" s="11"/>
    </row>
    <row r="40" spans="3:8" x14ac:dyDescent="0.25">
      <c r="C40" s="17" t="s">
        <v>30</v>
      </c>
      <c r="D40" s="11"/>
      <c r="E40" s="11"/>
      <c r="F40" s="11"/>
    </row>
    <row r="41" spans="3:8" x14ac:dyDescent="0.25">
      <c r="C41" s="11"/>
      <c r="D41" s="7">
        <v>19</v>
      </c>
      <c r="E41" s="7" t="s">
        <v>26</v>
      </c>
      <c r="F41" s="7" t="s">
        <v>24</v>
      </c>
      <c r="G41" s="43">
        <f>G38+G35</f>
        <v>0.56250000000000022</v>
      </c>
    </row>
    <row r="42" spans="3:8" x14ac:dyDescent="0.25">
      <c r="C42" s="11"/>
      <c r="D42" s="7">
        <v>20</v>
      </c>
      <c r="E42" s="7" t="s">
        <v>26</v>
      </c>
      <c r="F42" s="7" t="s">
        <v>25</v>
      </c>
      <c r="G42" s="43">
        <f>G41+G35</f>
        <v>0.57291666666666685</v>
      </c>
    </row>
    <row r="43" spans="3:8" x14ac:dyDescent="0.25">
      <c r="C43" s="11"/>
      <c r="D43" s="7">
        <v>21</v>
      </c>
      <c r="E43" s="7" t="s">
        <v>24</v>
      </c>
      <c r="F43" s="7" t="s">
        <v>25</v>
      </c>
      <c r="G43" s="43">
        <f>G42+G35</f>
        <v>0.58333333333333348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4"/>
  <sheetViews>
    <sheetView zoomScale="70" zoomScaleNormal="70" workbookViewId="0">
      <selection activeCell="E22" sqref="E22"/>
    </sheetView>
  </sheetViews>
  <sheetFormatPr defaultRowHeight="15" x14ac:dyDescent="0.25"/>
  <cols>
    <col min="1" max="1" width="4.7109375" customWidth="1"/>
    <col min="2" max="2" width="5" customWidth="1"/>
    <col min="3" max="3" width="4.5703125" customWidth="1"/>
    <col min="4" max="4" width="25.5703125" customWidth="1"/>
    <col min="5" max="5" width="23.42578125" customWidth="1"/>
    <col min="6" max="6" width="9.5703125" style="11" bestFit="1" customWidth="1"/>
    <col min="7" max="7" width="14.28515625" customWidth="1"/>
    <col min="8" max="8" width="8.140625" customWidth="1"/>
    <col min="9" max="9" width="15.85546875" customWidth="1"/>
    <col min="10" max="10" width="12.42578125" bestFit="1" customWidth="1"/>
    <col min="11" max="11" width="8.140625" style="11" customWidth="1"/>
    <col min="12" max="13" width="8.140625" customWidth="1"/>
    <col min="14" max="14" width="9.140625" style="15"/>
    <col min="16" max="16" width="25" customWidth="1"/>
  </cols>
  <sheetData>
    <row r="2" spans="3:22" ht="15.75" x14ac:dyDescent="0.25">
      <c r="F2" s="24" t="s">
        <v>64</v>
      </c>
      <c r="G2" s="26" t="s">
        <v>65</v>
      </c>
      <c r="H2" s="27" t="s">
        <v>66</v>
      </c>
      <c r="I2" s="27" t="s">
        <v>67</v>
      </c>
      <c r="J2" s="27" t="s">
        <v>68</v>
      </c>
      <c r="K2" s="27" t="s">
        <v>69</v>
      </c>
      <c r="L2" s="27" t="s">
        <v>70</v>
      </c>
      <c r="M2" s="27" t="s">
        <v>71</v>
      </c>
      <c r="O2" s="40" t="s">
        <v>52</v>
      </c>
      <c r="P2" s="41" t="s">
        <v>0</v>
      </c>
      <c r="Q2" s="29" t="s">
        <v>53</v>
      </c>
      <c r="R2" s="29" t="s">
        <v>54</v>
      </c>
      <c r="S2" s="29" t="s">
        <v>55</v>
      </c>
      <c r="T2" s="29" t="s">
        <v>56</v>
      </c>
      <c r="U2" s="29" t="s">
        <v>57</v>
      </c>
      <c r="V2" s="29" t="s">
        <v>58</v>
      </c>
    </row>
    <row r="3" spans="3:22" x14ac:dyDescent="0.25">
      <c r="C3" s="13">
        <v>1</v>
      </c>
      <c r="D3" s="7" t="s">
        <v>3</v>
      </c>
      <c r="E3" s="7" t="s">
        <v>5</v>
      </c>
      <c r="F3" s="25" t="s">
        <v>74</v>
      </c>
      <c r="G3" s="7">
        <f>IFERROR(VALUE(LEFT(F3,FIND(":",F3)-1)),0)</f>
        <v>2</v>
      </c>
      <c r="H3" s="7">
        <f>IFERROR(VALUE(RIGHT(F3,LEN(F3)-FIND(":",F3))),0)</f>
        <v>3</v>
      </c>
      <c r="I3" s="7">
        <f>IF(LEN(F3)=0,0,(IF(G3&gt;H3,3,IF(G3=H3,1,0))))</f>
        <v>0</v>
      </c>
      <c r="J3" s="7">
        <f>IF(LEN(F3)=0,0,(IF(G3&gt;H3,0,IF(G3=H3,1,3))))</f>
        <v>3</v>
      </c>
      <c r="K3" s="7">
        <f>IF(LEN(F3)=0,0,(IF(G3&gt;H3,1,0)))</f>
        <v>0</v>
      </c>
      <c r="L3" s="7">
        <f>IF(LEN(F3)=0,0,(IF(G3=H3,1,0)))</f>
        <v>0</v>
      </c>
      <c r="M3" s="7">
        <f>IF(LEN(F3)=0,0,(IF(G3&lt;H3,1,0)))</f>
        <v>1</v>
      </c>
      <c r="O3" s="25">
        <v>1</v>
      </c>
      <c r="P3" s="3" t="s">
        <v>5</v>
      </c>
      <c r="Q3" s="7">
        <f t="shared" ref="Q3:Q9" si="0">SUMIF($D$3:$D$23,$P$3:$P$9,$I$3:$I$23)+SUMIF($E$3:$E$23,$P$3:$P$9,$J$3:$J$23)</f>
        <v>18</v>
      </c>
      <c r="R3" s="7">
        <f t="shared" ref="R3:R9" si="1">SUMIF($D$3:$D$23,$P$3:$P$9,$K$3:$K$23)+SUMIF($E$3:$E$23,$P$3:$P$9,$M$3:$M$23)</f>
        <v>6</v>
      </c>
      <c r="S3" s="7">
        <f t="shared" ref="S3:S9" si="2">SUMIF($D$3:$D$23,$P$3:$P$9,$L$3:$L$23)+SUMIF($E$3:$E$23,$P$3:$P$9,$L$3:$L$23)</f>
        <v>0</v>
      </c>
      <c r="T3" s="7">
        <f t="shared" ref="T3:T9" si="3">SUMIF($D$3:$D$23,$P$3:$P$9,$M$3:$M$23)+SUMIF($E$3:$E$23,$P$3:$P$9,$K$3:$K$23)</f>
        <v>0</v>
      </c>
      <c r="U3" s="7">
        <f t="shared" ref="U3:U9" si="4">(SUMIF($D$3:$D$23,$P$3:$P$9,$G$3:$G$23)+SUMIF($E$3:$E$23,$P$3:$P$9,$H$3:$H$23))-(SUMIF($D$3:$D$23,$P$3:$P$9,$H$3:$H$23)+SUMIF($E$3:$E$23,$P$3:$P$9,$G$3:$G$23))</f>
        <v>12</v>
      </c>
      <c r="V3" s="7">
        <f t="shared" ref="V3:V9" si="5">Q3+U3/10</f>
        <v>19.2</v>
      </c>
    </row>
    <row r="4" spans="3:22" x14ac:dyDescent="0.25">
      <c r="C4" s="13">
        <v>2</v>
      </c>
      <c r="D4" s="7" t="s">
        <v>41</v>
      </c>
      <c r="E4" s="7" t="s">
        <v>12</v>
      </c>
      <c r="F4" s="25" t="s">
        <v>75</v>
      </c>
      <c r="G4" s="7">
        <f t="shared" ref="G4:G23" si="6">IFERROR(VALUE(LEFT(F4,FIND(":",F4)-1)),0)</f>
        <v>3</v>
      </c>
      <c r="H4" s="7">
        <f t="shared" ref="H4:H17" si="7">IFERROR(VALUE(RIGHT(F4,LEN(F4)-FIND(":",F4))),0)</f>
        <v>0</v>
      </c>
      <c r="I4" s="7">
        <f t="shared" ref="I4:I17" si="8">IF(LEN(F4)=0,0,(IF(G4&gt;H4,3,IF(G4=H4,1,0))))</f>
        <v>3</v>
      </c>
      <c r="J4" s="7">
        <f t="shared" ref="J4:J17" si="9">IF(LEN(F4)=0,0,(IF(G4&gt;H4,0,IF(G4=H4,1,3))))</f>
        <v>0</v>
      </c>
      <c r="K4" s="7">
        <f t="shared" ref="K4:K17" si="10">IF(LEN(F4)=0,0,(IF(G4&gt;H4,1,0)))</f>
        <v>1</v>
      </c>
      <c r="L4" s="7">
        <f t="shared" ref="L4:L17" si="11">IF(LEN(F4)=0,0,(IF(G4=H4,1,0)))</f>
        <v>0</v>
      </c>
      <c r="M4" s="7">
        <f t="shared" ref="M4:M17" si="12">IF(LEN(F4)=0,0,(IF(G4&lt;H4,1,0)))</f>
        <v>0</v>
      </c>
      <c r="O4" s="25">
        <v>2</v>
      </c>
      <c r="P4" s="3" t="s">
        <v>41</v>
      </c>
      <c r="Q4" s="7">
        <f t="shared" si="0"/>
        <v>13</v>
      </c>
      <c r="R4" s="7">
        <f t="shared" si="1"/>
        <v>4</v>
      </c>
      <c r="S4" s="7">
        <f t="shared" si="2"/>
        <v>1</v>
      </c>
      <c r="T4" s="7">
        <f t="shared" si="3"/>
        <v>1</v>
      </c>
      <c r="U4" s="7">
        <f t="shared" si="4"/>
        <v>7</v>
      </c>
      <c r="V4" s="7">
        <f t="shared" si="5"/>
        <v>13.7</v>
      </c>
    </row>
    <row r="5" spans="3:22" x14ac:dyDescent="0.25">
      <c r="C5" s="13">
        <v>3</v>
      </c>
      <c r="D5" s="7" t="s">
        <v>10</v>
      </c>
      <c r="E5" s="7" t="s">
        <v>37</v>
      </c>
      <c r="F5" s="25" t="s">
        <v>76</v>
      </c>
      <c r="G5" s="7">
        <f t="shared" si="6"/>
        <v>0</v>
      </c>
      <c r="H5" s="7">
        <f t="shared" si="7"/>
        <v>3</v>
      </c>
      <c r="I5" s="7">
        <f t="shared" si="8"/>
        <v>0</v>
      </c>
      <c r="J5" s="7">
        <f t="shared" si="9"/>
        <v>3</v>
      </c>
      <c r="K5" s="7">
        <f t="shared" si="10"/>
        <v>0</v>
      </c>
      <c r="L5" s="7">
        <f t="shared" si="11"/>
        <v>0</v>
      </c>
      <c r="M5" s="7">
        <f t="shared" si="12"/>
        <v>1</v>
      </c>
      <c r="O5" s="25">
        <v>3</v>
      </c>
      <c r="P5" s="3" t="s">
        <v>3</v>
      </c>
      <c r="Q5" s="7">
        <f t="shared" si="0"/>
        <v>10</v>
      </c>
      <c r="R5" s="7">
        <f t="shared" si="1"/>
        <v>3</v>
      </c>
      <c r="S5" s="7">
        <f t="shared" si="2"/>
        <v>1</v>
      </c>
      <c r="T5" s="7">
        <f t="shared" si="3"/>
        <v>2</v>
      </c>
      <c r="U5" s="7">
        <f t="shared" si="4"/>
        <v>0</v>
      </c>
      <c r="V5" s="7">
        <f t="shared" si="5"/>
        <v>10</v>
      </c>
    </row>
    <row r="6" spans="3:22" x14ac:dyDescent="0.25">
      <c r="C6" s="13">
        <v>4</v>
      </c>
      <c r="D6" s="7" t="s">
        <v>41</v>
      </c>
      <c r="E6" s="7" t="s">
        <v>3</v>
      </c>
      <c r="F6" s="25" t="s">
        <v>78</v>
      </c>
      <c r="G6" s="7">
        <f t="shared" si="6"/>
        <v>2</v>
      </c>
      <c r="H6" s="7">
        <f t="shared" si="7"/>
        <v>2</v>
      </c>
      <c r="I6" s="7">
        <f t="shared" si="8"/>
        <v>1</v>
      </c>
      <c r="J6" s="7">
        <f t="shared" si="9"/>
        <v>1</v>
      </c>
      <c r="K6" s="7">
        <f t="shared" si="10"/>
        <v>0</v>
      </c>
      <c r="L6" s="7">
        <f t="shared" si="11"/>
        <v>1</v>
      </c>
      <c r="M6" s="7">
        <f t="shared" si="12"/>
        <v>0</v>
      </c>
      <c r="O6" s="25" t="s">
        <v>59</v>
      </c>
      <c r="P6" s="3" t="s">
        <v>10</v>
      </c>
      <c r="Q6" s="7">
        <f t="shared" si="0"/>
        <v>9</v>
      </c>
      <c r="R6" s="7">
        <f t="shared" si="1"/>
        <v>3</v>
      </c>
      <c r="S6" s="7">
        <f t="shared" si="2"/>
        <v>0</v>
      </c>
      <c r="T6" s="7">
        <f t="shared" si="3"/>
        <v>3</v>
      </c>
      <c r="U6" s="7">
        <f t="shared" si="4"/>
        <v>-5</v>
      </c>
      <c r="V6" s="7">
        <f t="shared" si="5"/>
        <v>8.5</v>
      </c>
    </row>
    <row r="7" spans="3:22" x14ac:dyDescent="0.25">
      <c r="C7" s="13">
        <v>5</v>
      </c>
      <c r="D7" s="7" t="s">
        <v>5</v>
      </c>
      <c r="E7" s="7" t="s">
        <v>37</v>
      </c>
      <c r="F7" s="25" t="s">
        <v>79</v>
      </c>
      <c r="G7" s="7">
        <f t="shared" si="6"/>
        <v>3</v>
      </c>
      <c r="H7" s="7">
        <f t="shared" si="7"/>
        <v>1</v>
      </c>
      <c r="I7" s="7">
        <f t="shared" si="8"/>
        <v>3</v>
      </c>
      <c r="J7" s="7">
        <f t="shared" si="9"/>
        <v>0</v>
      </c>
      <c r="K7" s="7">
        <f t="shared" si="10"/>
        <v>1</v>
      </c>
      <c r="L7" s="7">
        <f t="shared" si="11"/>
        <v>0</v>
      </c>
      <c r="M7" s="7">
        <f t="shared" si="12"/>
        <v>0</v>
      </c>
      <c r="O7" s="25" t="s">
        <v>60</v>
      </c>
      <c r="P7" s="3" t="s">
        <v>37</v>
      </c>
      <c r="Q7" s="7">
        <f t="shared" si="0"/>
        <v>6</v>
      </c>
      <c r="R7" s="7">
        <f t="shared" si="1"/>
        <v>2</v>
      </c>
      <c r="S7" s="7">
        <f t="shared" si="2"/>
        <v>0</v>
      </c>
      <c r="T7" s="7">
        <f t="shared" si="3"/>
        <v>4</v>
      </c>
      <c r="U7" s="7">
        <f t="shared" si="4"/>
        <v>-3</v>
      </c>
      <c r="V7" s="7">
        <f t="shared" si="5"/>
        <v>5.7</v>
      </c>
    </row>
    <row r="8" spans="3:22" x14ac:dyDescent="0.25">
      <c r="C8" s="13">
        <v>6</v>
      </c>
      <c r="D8" s="44" t="s">
        <v>42</v>
      </c>
      <c r="E8" s="44" t="s">
        <v>12</v>
      </c>
      <c r="F8" s="45" t="s">
        <v>80</v>
      </c>
      <c r="G8" s="7">
        <f t="shared" si="6"/>
        <v>0</v>
      </c>
      <c r="H8" s="7">
        <f t="shared" si="7"/>
        <v>2</v>
      </c>
      <c r="I8" s="7">
        <f t="shared" si="8"/>
        <v>0</v>
      </c>
      <c r="J8" s="7">
        <f t="shared" si="9"/>
        <v>3</v>
      </c>
      <c r="K8" s="7">
        <f t="shared" si="10"/>
        <v>0</v>
      </c>
      <c r="L8" s="7">
        <f t="shared" si="11"/>
        <v>0</v>
      </c>
      <c r="M8" s="7">
        <f t="shared" si="12"/>
        <v>1</v>
      </c>
      <c r="O8" s="25" t="s">
        <v>61</v>
      </c>
      <c r="P8" s="3" t="s">
        <v>12</v>
      </c>
      <c r="Q8" s="7">
        <f t="shared" si="0"/>
        <v>3</v>
      </c>
      <c r="R8" s="7">
        <f t="shared" si="1"/>
        <v>1</v>
      </c>
      <c r="S8" s="7">
        <f t="shared" si="2"/>
        <v>0</v>
      </c>
      <c r="T8" s="7">
        <f t="shared" si="3"/>
        <v>5</v>
      </c>
      <c r="U8" s="7">
        <f t="shared" si="4"/>
        <v>-6</v>
      </c>
      <c r="V8" s="7">
        <f t="shared" si="5"/>
        <v>2.4</v>
      </c>
    </row>
    <row r="9" spans="3:22" x14ac:dyDescent="0.25">
      <c r="C9" s="13">
        <v>7</v>
      </c>
      <c r="D9" s="7" t="s">
        <v>37</v>
      </c>
      <c r="E9" s="7" t="s">
        <v>3</v>
      </c>
      <c r="F9" s="25" t="s">
        <v>81</v>
      </c>
      <c r="G9" s="7">
        <f t="shared" si="6"/>
        <v>1</v>
      </c>
      <c r="H9" s="7">
        <f t="shared" si="7"/>
        <v>2</v>
      </c>
      <c r="I9" s="7">
        <f t="shared" si="8"/>
        <v>0</v>
      </c>
      <c r="J9" s="7">
        <f t="shared" si="9"/>
        <v>3</v>
      </c>
      <c r="K9" s="7">
        <f t="shared" si="10"/>
        <v>0</v>
      </c>
      <c r="L9" s="7">
        <f t="shared" si="11"/>
        <v>0</v>
      </c>
      <c r="M9" s="7">
        <f t="shared" si="12"/>
        <v>1</v>
      </c>
      <c r="O9" s="25" t="s">
        <v>73</v>
      </c>
      <c r="P9" s="3" t="s">
        <v>42</v>
      </c>
      <c r="Q9" s="7">
        <f t="shared" si="0"/>
        <v>3</v>
      </c>
      <c r="R9" s="7">
        <f t="shared" si="1"/>
        <v>1</v>
      </c>
      <c r="S9" s="7">
        <f t="shared" si="2"/>
        <v>0</v>
      </c>
      <c r="T9" s="7">
        <f t="shared" si="3"/>
        <v>5</v>
      </c>
      <c r="U9" s="7">
        <f t="shared" si="4"/>
        <v>-5</v>
      </c>
      <c r="V9" s="7">
        <f t="shared" si="5"/>
        <v>2.5</v>
      </c>
    </row>
    <row r="10" spans="3:22" x14ac:dyDescent="0.25">
      <c r="C10" s="13">
        <v>8</v>
      </c>
      <c r="D10" s="7" t="s">
        <v>42</v>
      </c>
      <c r="E10" s="7" t="s">
        <v>41</v>
      </c>
      <c r="F10" s="25" t="s">
        <v>82</v>
      </c>
      <c r="G10" s="7">
        <f t="shared" si="6"/>
        <v>1</v>
      </c>
      <c r="H10" s="7">
        <f t="shared" si="7"/>
        <v>3</v>
      </c>
      <c r="I10" s="7">
        <f t="shared" si="8"/>
        <v>0</v>
      </c>
      <c r="J10" s="7">
        <f t="shared" si="9"/>
        <v>3</v>
      </c>
      <c r="K10" s="7">
        <f t="shared" si="10"/>
        <v>0</v>
      </c>
      <c r="L10" s="7">
        <f t="shared" si="11"/>
        <v>0</v>
      </c>
      <c r="M10" s="7">
        <f t="shared" si="12"/>
        <v>1</v>
      </c>
    </row>
    <row r="11" spans="3:22" x14ac:dyDescent="0.25">
      <c r="C11" s="13">
        <v>9</v>
      </c>
      <c r="D11" s="7" t="s">
        <v>10</v>
      </c>
      <c r="E11" s="7" t="s">
        <v>12</v>
      </c>
      <c r="F11" s="25" t="s">
        <v>83</v>
      </c>
      <c r="G11" s="7">
        <f t="shared" si="6"/>
        <v>2</v>
      </c>
      <c r="H11" s="7">
        <f t="shared" si="7"/>
        <v>1</v>
      </c>
      <c r="I11" s="7">
        <f t="shared" si="8"/>
        <v>3</v>
      </c>
      <c r="J11" s="7">
        <f t="shared" si="9"/>
        <v>0</v>
      </c>
      <c r="K11" s="7">
        <f t="shared" si="10"/>
        <v>1</v>
      </c>
      <c r="L11" s="7">
        <f t="shared" si="11"/>
        <v>0</v>
      </c>
      <c r="M11" s="7">
        <f t="shared" si="12"/>
        <v>0</v>
      </c>
    </row>
    <row r="12" spans="3:22" x14ac:dyDescent="0.25">
      <c r="C12" s="13">
        <v>10</v>
      </c>
      <c r="D12" s="7" t="s">
        <v>3</v>
      </c>
      <c r="E12" s="7" t="s">
        <v>42</v>
      </c>
      <c r="F12" s="25" t="s">
        <v>84</v>
      </c>
      <c r="G12" s="7">
        <f t="shared" si="6"/>
        <v>2</v>
      </c>
      <c r="H12" s="7">
        <f t="shared" si="7"/>
        <v>0</v>
      </c>
      <c r="I12" s="7">
        <f t="shared" si="8"/>
        <v>3</v>
      </c>
      <c r="J12" s="7">
        <f t="shared" si="9"/>
        <v>0</v>
      </c>
      <c r="K12" s="7">
        <f t="shared" si="10"/>
        <v>1</v>
      </c>
      <c r="L12" s="7">
        <f t="shared" si="11"/>
        <v>0</v>
      </c>
      <c r="M12" s="7">
        <f t="shared" si="12"/>
        <v>0</v>
      </c>
    </row>
    <row r="13" spans="3:22" x14ac:dyDescent="0.25">
      <c r="C13" s="13">
        <v>11</v>
      </c>
      <c r="D13" s="7" t="s">
        <v>10</v>
      </c>
      <c r="E13" s="7" t="s">
        <v>41</v>
      </c>
      <c r="F13" s="25" t="s">
        <v>80</v>
      </c>
      <c r="G13" s="7">
        <f t="shared" si="6"/>
        <v>0</v>
      </c>
      <c r="H13" s="7">
        <f t="shared" si="7"/>
        <v>2</v>
      </c>
      <c r="I13" s="7">
        <f t="shared" si="8"/>
        <v>0</v>
      </c>
      <c r="J13" s="7">
        <f t="shared" si="9"/>
        <v>3</v>
      </c>
      <c r="K13" s="7">
        <f t="shared" si="10"/>
        <v>0</v>
      </c>
      <c r="L13" s="7">
        <f t="shared" si="11"/>
        <v>0</v>
      </c>
      <c r="M13" s="7">
        <f t="shared" si="12"/>
        <v>1</v>
      </c>
    </row>
    <row r="14" spans="3:22" x14ac:dyDescent="0.25">
      <c r="C14" s="13">
        <v>12</v>
      </c>
      <c r="D14" s="7" t="s">
        <v>5</v>
      </c>
      <c r="E14" s="7" t="s">
        <v>12</v>
      </c>
      <c r="F14" s="25" t="s">
        <v>85</v>
      </c>
      <c r="G14" s="7">
        <f t="shared" si="6"/>
        <v>3</v>
      </c>
      <c r="H14" s="7">
        <f t="shared" si="7"/>
        <v>2</v>
      </c>
      <c r="I14" s="7">
        <f t="shared" si="8"/>
        <v>3</v>
      </c>
      <c r="J14" s="7">
        <f t="shared" si="9"/>
        <v>0</v>
      </c>
      <c r="K14" s="7">
        <f t="shared" si="10"/>
        <v>1</v>
      </c>
      <c r="L14" s="7">
        <f t="shared" si="11"/>
        <v>0</v>
      </c>
      <c r="M14" s="7">
        <f t="shared" si="12"/>
        <v>0</v>
      </c>
    </row>
    <row r="15" spans="3:22" x14ac:dyDescent="0.25">
      <c r="C15" s="13">
        <v>13</v>
      </c>
      <c r="D15" s="7" t="s">
        <v>42</v>
      </c>
      <c r="E15" s="7" t="s">
        <v>10</v>
      </c>
      <c r="F15" s="25" t="s">
        <v>74</v>
      </c>
      <c r="G15" s="7">
        <f t="shared" si="6"/>
        <v>2</v>
      </c>
      <c r="H15" s="7">
        <f t="shared" si="7"/>
        <v>3</v>
      </c>
      <c r="I15" s="7">
        <f t="shared" si="8"/>
        <v>0</v>
      </c>
      <c r="J15" s="7">
        <f t="shared" si="9"/>
        <v>3</v>
      </c>
      <c r="K15" s="7">
        <f t="shared" si="10"/>
        <v>0</v>
      </c>
      <c r="L15" s="7">
        <f t="shared" si="11"/>
        <v>0</v>
      </c>
      <c r="M15" s="7">
        <f t="shared" si="12"/>
        <v>1</v>
      </c>
    </row>
    <row r="16" spans="3:22" x14ac:dyDescent="0.25">
      <c r="C16" s="13">
        <v>14</v>
      </c>
      <c r="D16" s="7" t="s">
        <v>12</v>
      </c>
      <c r="E16" s="7" t="s">
        <v>37</v>
      </c>
      <c r="F16" s="25" t="s">
        <v>82</v>
      </c>
      <c r="G16" s="7">
        <f t="shared" si="6"/>
        <v>1</v>
      </c>
      <c r="H16" s="7">
        <f t="shared" si="7"/>
        <v>3</v>
      </c>
      <c r="I16" s="7">
        <f t="shared" si="8"/>
        <v>0</v>
      </c>
      <c r="J16" s="7">
        <f t="shared" si="9"/>
        <v>3</v>
      </c>
      <c r="K16" s="7">
        <f t="shared" si="10"/>
        <v>0</v>
      </c>
      <c r="L16" s="7">
        <f t="shared" si="11"/>
        <v>0</v>
      </c>
      <c r="M16" s="7">
        <f t="shared" si="12"/>
        <v>1</v>
      </c>
    </row>
    <row r="17" spans="2:13" customFormat="1" x14ac:dyDescent="0.25">
      <c r="C17" s="13">
        <v>15</v>
      </c>
      <c r="D17" s="7" t="s">
        <v>5</v>
      </c>
      <c r="E17" s="7" t="s">
        <v>41</v>
      </c>
      <c r="F17" s="25" t="s">
        <v>79</v>
      </c>
      <c r="G17" s="7">
        <f t="shared" si="6"/>
        <v>3</v>
      </c>
      <c r="H17" s="7">
        <f t="shared" si="7"/>
        <v>1</v>
      </c>
      <c r="I17" s="7">
        <f t="shared" si="8"/>
        <v>3</v>
      </c>
      <c r="J17" s="7">
        <f t="shared" si="9"/>
        <v>0</v>
      </c>
      <c r="K17" s="7">
        <f t="shared" si="10"/>
        <v>1</v>
      </c>
      <c r="L17" s="7">
        <f t="shared" si="11"/>
        <v>0</v>
      </c>
      <c r="M17" s="7">
        <f t="shared" si="12"/>
        <v>0</v>
      </c>
    </row>
    <row r="18" spans="2:13" customFormat="1" x14ac:dyDescent="0.25">
      <c r="C18" s="13">
        <v>16</v>
      </c>
      <c r="D18" s="7" t="s">
        <v>3</v>
      </c>
      <c r="E18" s="7" t="s">
        <v>10</v>
      </c>
      <c r="F18" s="25" t="s">
        <v>76</v>
      </c>
      <c r="G18" s="7">
        <f t="shared" si="6"/>
        <v>0</v>
      </c>
      <c r="H18" s="7">
        <f t="shared" ref="H18:H23" si="13">IFERROR(VALUE(RIGHT(F18,LEN(F18)-FIND(":",F18))),0)</f>
        <v>3</v>
      </c>
      <c r="I18" s="7">
        <f t="shared" ref="I18:I23" si="14">IF(LEN(F18)=0,0,(IF(G18&gt;H18,3,IF(G18=H18,1,0))))</f>
        <v>0</v>
      </c>
      <c r="J18" s="7">
        <f t="shared" ref="J18:J23" si="15">IF(LEN(F18)=0,0,(IF(G18&gt;H18,0,IF(G18=H18,1,3))))</f>
        <v>3</v>
      </c>
      <c r="K18" s="7">
        <f t="shared" ref="K18:K23" si="16">IF(LEN(F18)=0,0,(IF(G18&gt;H18,1,0)))</f>
        <v>0</v>
      </c>
      <c r="L18" s="7">
        <f t="shared" ref="L18:L23" si="17">IF(LEN(F18)=0,0,(IF(G18=H18,1,0)))</f>
        <v>0</v>
      </c>
      <c r="M18" s="7">
        <f t="shared" ref="M18:M23" si="18">IF(LEN(F18)=0,0,(IF(G18&lt;H18,1,0)))</f>
        <v>1</v>
      </c>
    </row>
    <row r="19" spans="2:13" customFormat="1" x14ac:dyDescent="0.25">
      <c r="C19" s="13">
        <v>17</v>
      </c>
      <c r="D19" s="7" t="s">
        <v>5</v>
      </c>
      <c r="E19" s="7" t="s">
        <v>42</v>
      </c>
      <c r="F19" s="25" t="s">
        <v>86</v>
      </c>
      <c r="G19" s="7">
        <f t="shared" si="6"/>
        <v>1</v>
      </c>
      <c r="H19" s="7">
        <f t="shared" si="13"/>
        <v>0</v>
      </c>
      <c r="I19" s="7">
        <f t="shared" si="14"/>
        <v>3</v>
      </c>
      <c r="J19" s="7">
        <f t="shared" si="15"/>
        <v>0</v>
      </c>
      <c r="K19" s="7">
        <f t="shared" si="16"/>
        <v>1</v>
      </c>
      <c r="L19" s="7">
        <f t="shared" si="17"/>
        <v>0</v>
      </c>
      <c r="M19" s="7">
        <f t="shared" si="18"/>
        <v>0</v>
      </c>
    </row>
    <row r="20" spans="2:13" customFormat="1" x14ac:dyDescent="0.25">
      <c r="C20" s="13">
        <v>18</v>
      </c>
      <c r="D20" s="7" t="s">
        <v>37</v>
      </c>
      <c r="E20" s="7" t="s">
        <v>41</v>
      </c>
      <c r="F20" s="25" t="s">
        <v>87</v>
      </c>
      <c r="G20" s="7">
        <f t="shared" si="6"/>
        <v>2</v>
      </c>
      <c r="H20" s="7">
        <f t="shared" si="13"/>
        <v>4</v>
      </c>
      <c r="I20" s="7">
        <f t="shared" si="14"/>
        <v>0</v>
      </c>
      <c r="J20" s="7">
        <f t="shared" si="15"/>
        <v>3</v>
      </c>
      <c r="K20" s="7">
        <f t="shared" si="16"/>
        <v>0</v>
      </c>
      <c r="L20" s="7">
        <f t="shared" si="17"/>
        <v>0</v>
      </c>
      <c r="M20" s="7">
        <f t="shared" si="18"/>
        <v>1</v>
      </c>
    </row>
    <row r="21" spans="2:13" customFormat="1" x14ac:dyDescent="0.25">
      <c r="C21" s="13">
        <v>19</v>
      </c>
      <c r="D21" s="7" t="s">
        <v>12</v>
      </c>
      <c r="E21" s="7" t="s">
        <v>3</v>
      </c>
      <c r="F21" s="25" t="s">
        <v>88</v>
      </c>
      <c r="G21" s="7">
        <f t="shared" si="6"/>
        <v>0</v>
      </c>
      <c r="H21" s="7">
        <f t="shared" si="13"/>
        <v>1</v>
      </c>
      <c r="I21" s="7">
        <f t="shared" si="14"/>
        <v>0</v>
      </c>
      <c r="J21" s="7">
        <f t="shared" si="15"/>
        <v>3</v>
      </c>
      <c r="K21" s="7">
        <f t="shared" si="16"/>
        <v>0</v>
      </c>
      <c r="L21" s="7">
        <f t="shared" si="17"/>
        <v>0</v>
      </c>
      <c r="M21" s="7">
        <f t="shared" si="18"/>
        <v>1</v>
      </c>
    </row>
    <row r="22" spans="2:13" customFormat="1" x14ac:dyDescent="0.25">
      <c r="C22" s="13">
        <v>20</v>
      </c>
      <c r="D22" s="7" t="s">
        <v>5</v>
      </c>
      <c r="E22" s="7" t="s">
        <v>10</v>
      </c>
      <c r="F22" s="25" t="s">
        <v>89</v>
      </c>
      <c r="G22" s="7">
        <f t="shared" si="6"/>
        <v>5</v>
      </c>
      <c r="H22" s="7">
        <f t="shared" si="13"/>
        <v>0</v>
      </c>
      <c r="I22" s="7">
        <f t="shared" si="14"/>
        <v>3</v>
      </c>
      <c r="J22" s="7">
        <f t="shared" si="15"/>
        <v>0</v>
      </c>
      <c r="K22" s="7">
        <f t="shared" si="16"/>
        <v>1</v>
      </c>
      <c r="L22" s="7">
        <f t="shared" si="17"/>
        <v>0</v>
      </c>
      <c r="M22" s="7">
        <f t="shared" si="18"/>
        <v>0</v>
      </c>
    </row>
    <row r="23" spans="2:13" customFormat="1" x14ac:dyDescent="0.25">
      <c r="C23" s="13">
        <v>21</v>
      </c>
      <c r="D23" s="7" t="s">
        <v>37</v>
      </c>
      <c r="E23" s="7" t="s">
        <v>42</v>
      </c>
      <c r="F23" s="25" t="s">
        <v>94</v>
      </c>
      <c r="G23" s="7">
        <f t="shared" si="6"/>
        <v>1</v>
      </c>
      <c r="H23" s="7">
        <f t="shared" si="13"/>
        <v>4</v>
      </c>
      <c r="I23" s="7">
        <f t="shared" si="14"/>
        <v>0</v>
      </c>
      <c r="J23" s="7">
        <f t="shared" si="15"/>
        <v>3</v>
      </c>
      <c r="K23" s="7">
        <f t="shared" si="16"/>
        <v>0</v>
      </c>
      <c r="L23" s="7">
        <f t="shared" si="17"/>
        <v>0</v>
      </c>
      <c r="M23" s="7">
        <f t="shared" si="18"/>
        <v>1</v>
      </c>
    </row>
    <row r="24" spans="2:13" x14ac:dyDescent="0.25">
      <c r="G24">
        <f t="shared" ref="G24:H24" si="19">SUM(G3:G23)</f>
        <v>34</v>
      </c>
      <c r="H24">
        <f t="shared" si="19"/>
        <v>40</v>
      </c>
    </row>
    <row r="25" spans="2:13" customFormat="1" x14ac:dyDescent="0.25">
      <c r="B25" s="17" t="s">
        <v>14</v>
      </c>
      <c r="C25" s="11"/>
      <c r="F25" s="42"/>
      <c r="K25" s="11"/>
    </row>
    <row r="26" spans="2:13" customFormat="1" x14ac:dyDescent="0.25">
      <c r="B26" s="11"/>
      <c r="C26" s="7">
        <v>22</v>
      </c>
      <c r="D26" s="7" t="s">
        <v>91</v>
      </c>
      <c r="E26" s="7" t="s">
        <v>90</v>
      </c>
      <c r="F26" s="24" t="s">
        <v>79</v>
      </c>
      <c r="G26">
        <v>4</v>
      </c>
      <c r="H26" t="s">
        <v>24</v>
      </c>
      <c r="K26" s="11"/>
    </row>
    <row r="27" spans="2:13" customFormat="1" x14ac:dyDescent="0.25">
      <c r="B27" s="11"/>
      <c r="C27" s="7">
        <v>23</v>
      </c>
      <c r="D27" s="7" t="s">
        <v>92</v>
      </c>
      <c r="E27" s="7" t="s">
        <v>96</v>
      </c>
      <c r="F27" s="24" t="s">
        <v>82</v>
      </c>
      <c r="G27">
        <v>4</v>
      </c>
      <c r="H27" t="s">
        <v>25</v>
      </c>
      <c r="K27" s="11"/>
    </row>
    <row r="28" spans="2:13" customFormat="1" x14ac:dyDescent="0.25">
      <c r="B28" s="11"/>
      <c r="C28" s="7">
        <v>24</v>
      </c>
      <c r="D28" s="7" t="s">
        <v>93</v>
      </c>
      <c r="E28" s="7" t="s">
        <v>95</v>
      </c>
      <c r="F28" s="24" t="s">
        <v>76</v>
      </c>
      <c r="G28">
        <v>3</v>
      </c>
      <c r="H28" t="s">
        <v>26</v>
      </c>
      <c r="K28" s="11"/>
    </row>
    <row r="29" spans="2:13" customFormat="1" x14ac:dyDescent="0.25">
      <c r="B29" s="11"/>
      <c r="C29" s="11"/>
      <c r="D29" s="11"/>
      <c r="E29" s="11"/>
      <c r="F29" s="24"/>
      <c r="K29" s="11"/>
    </row>
    <row r="30" spans="2:13" customFormat="1" x14ac:dyDescent="0.25">
      <c r="B30" s="17" t="s">
        <v>30</v>
      </c>
      <c r="C30" s="11"/>
      <c r="D30" s="11"/>
      <c r="E30" s="11"/>
      <c r="F30" s="24"/>
      <c r="K30" s="11"/>
    </row>
    <row r="31" spans="2:13" customFormat="1" x14ac:dyDescent="0.25">
      <c r="B31" s="11"/>
      <c r="C31" s="7">
        <v>25</v>
      </c>
      <c r="D31" s="7" t="s">
        <v>99</v>
      </c>
      <c r="E31" s="7" t="s">
        <v>97</v>
      </c>
      <c r="F31" s="24" t="s">
        <v>82</v>
      </c>
      <c r="G31">
        <v>4</v>
      </c>
      <c r="H31">
        <v>1</v>
      </c>
      <c r="I31" t="s">
        <v>101</v>
      </c>
      <c r="K31" s="11"/>
    </row>
    <row r="32" spans="2:13" customFormat="1" x14ac:dyDescent="0.25">
      <c r="B32" s="11"/>
      <c r="C32" s="7">
        <v>26</v>
      </c>
      <c r="D32" s="7" t="s">
        <v>100</v>
      </c>
      <c r="E32" s="7" t="s">
        <v>98</v>
      </c>
      <c r="F32" s="24" t="s">
        <v>74</v>
      </c>
      <c r="G32">
        <v>5</v>
      </c>
      <c r="H32">
        <v>2</v>
      </c>
      <c r="I32" t="s">
        <v>102</v>
      </c>
      <c r="K32" s="11"/>
    </row>
    <row r="33" spans="2:9" customFormat="1" x14ac:dyDescent="0.25">
      <c r="B33" s="11"/>
      <c r="C33" s="7">
        <v>27</v>
      </c>
      <c r="D33" s="7" t="s">
        <v>97</v>
      </c>
      <c r="E33" s="7" t="s">
        <v>98</v>
      </c>
      <c r="F33" s="24" t="s">
        <v>83</v>
      </c>
      <c r="G33">
        <v>3</v>
      </c>
      <c r="H33">
        <v>3</v>
      </c>
      <c r="I33" s="7" t="s">
        <v>10</v>
      </c>
    </row>
    <row r="34" spans="2:9" x14ac:dyDescent="0.25">
      <c r="G34">
        <f>SUM(G26:G33)+G24+H24</f>
        <v>97</v>
      </c>
    </row>
  </sheetData>
  <sortState ref="P3:V9">
    <sortCondition descending="1" ref="V3:V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11</vt:i4>
      </vt:variant>
    </vt:vector>
  </HeadingPairs>
  <TitlesOfParts>
    <vt:vector size="11" baseType="lpstr">
      <vt:lpstr>Skupina_U7</vt:lpstr>
      <vt:lpstr>Rezultat_U7</vt:lpstr>
      <vt:lpstr>Skupina_U9</vt:lpstr>
      <vt:lpstr>Rezultat_U9</vt:lpstr>
      <vt:lpstr>Skupina_U11</vt:lpstr>
      <vt:lpstr>Rezultat_U11</vt:lpstr>
      <vt:lpstr>List1</vt:lpstr>
      <vt:lpstr>Skupina_U13</vt:lpstr>
      <vt:lpstr>Rezultat_U13</vt:lpstr>
      <vt:lpstr>Skupina_U15</vt:lpstr>
      <vt:lpstr>Rezultat_U15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Kocet</dc:creator>
  <cp:lastModifiedBy>Dušan Magdič / Mikro + Polo d.o.o.</cp:lastModifiedBy>
  <dcterms:created xsi:type="dcterms:W3CDTF">2015-12-15T13:00:30Z</dcterms:created>
  <dcterms:modified xsi:type="dcterms:W3CDTF">2015-12-24T07:32:05Z</dcterms:modified>
</cp:coreProperties>
</file>